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Bvh_h000\Cfr_h006\Bof_510k\Fic_0aub\1_Data\Interne_Werking\C. IRO\Annual &amp; interim reports\2017\2Q2017\6. Voor website\"/>
    </mc:Choice>
  </mc:AlternateContent>
  <bookViews>
    <workbookView xWindow="-15" yWindow="45" windowWidth="12600" windowHeight="7710" tabRatio="804" firstSheet="3" activeTab="3"/>
  </bookViews>
  <sheets>
    <sheet name="Read Me AppMgt" sheetId="22" state="hidden" r:id="rId1"/>
    <sheet name="Parameters" sheetId="59" state="hidden" r:id="rId2"/>
    <sheet name="LocalLists" sheetId="60" state="hidden" r:id="rId3"/>
    <sheet name="KBC Group_PL" sheetId="96" r:id="rId4"/>
    <sheet name="BU BELGIUM" sheetId="64" r:id="rId5"/>
    <sheet name="BU CZECH REP" sheetId="87" r:id="rId6"/>
    <sheet name="BU INTERNATIONAL MARKETS" sheetId="88" r:id="rId7"/>
    <sheet name="HUNGARY" sheetId="90" r:id="rId8"/>
    <sheet name="SLOVAKIA" sheetId="91" r:id="rId9"/>
    <sheet name="BULGARIA" sheetId="92" r:id="rId10"/>
    <sheet name="IRELAND" sheetId="89" r:id="rId11"/>
    <sheet name="GROUP CENTRE" sheetId="93" r:id="rId12"/>
    <sheet name="RISK Management" sheetId="95" r:id="rId13"/>
    <sheet name="Sheet1" sheetId="72" state="hidden" r:id="rId14"/>
  </sheets>
  <externalReferences>
    <externalReference r:id="rId15"/>
    <externalReference r:id="rId16"/>
    <externalReference r:id="rId17"/>
  </externalReferences>
  <definedNames>
    <definedName name="_xlnm._FilterDatabase" localSheetId="4" hidden="1">'BU BELGIUM'!#REF!</definedName>
    <definedName name="_xlnm._FilterDatabase" localSheetId="5" hidden="1">'BU CZECH REP'!#REF!</definedName>
    <definedName name="_xlnm._FilterDatabase" localSheetId="6" hidden="1">'BU INTERNATIONAL MARKETS'!#REF!</definedName>
    <definedName name="_xlnm._FilterDatabase" localSheetId="9" hidden="1">BULGARIA!#REF!</definedName>
    <definedName name="_xlnm._FilterDatabase" localSheetId="11" hidden="1">'GROUP CENTRE'!#REF!</definedName>
    <definedName name="_xlnm._FilterDatabase" localSheetId="7" hidden="1">HUNGARY!#REF!</definedName>
    <definedName name="_xlnm._FilterDatabase" localSheetId="10" hidden="1">IRELAND!#REF!</definedName>
    <definedName name="_xlnm._FilterDatabase" localSheetId="8" hidden="1">SLOVAKIA!#REF!</definedName>
    <definedName name="Account_I">Parameters!$A$30</definedName>
    <definedName name="Account_P">Parameters!$F$30</definedName>
    <definedName name="Account_T">Parameters!$E$30</definedName>
    <definedName name="AccountExt_V">Parameters!$D$30</definedName>
    <definedName name="Actualities_LocalList">OFFSET(LocalLists!$L$1,1,0,COUNTA(LocalLists!$L:$L)-1,1)</definedName>
    <definedName name="Actuality_APC_P">Parameters!$G$31</definedName>
    <definedName name="Actuality_I">Parameters!$A$31</definedName>
    <definedName name="Actuality_P">Parameters!$F$31</definedName>
    <definedName name="Actuality_T">Parameters!$E$31</definedName>
    <definedName name="ActualityExt_V">Parameters!$D$31</definedName>
    <definedName name="ActualityPrev_P">Parameters!$N$31</definedName>
    <definedName name="APC_Cube_P">Parameters!$N$14</definedName>
    <definedName name="APC_IT_Actual_P">[2]Parameters!$F$70</definedName>
    <definedName name="APC_Server_P">Parameters!$N$3</definedName>
    <definedName name="attribname_p">Parameters!$F$39</definedName>
    <definedName name="BalansEntity">Parameters!$X$1:$Y$4</definedName>
    <definedName name="BaseCube_I">Parameters!$A$14</definedName>
    <definedName name="BaseCube_P">Parameters!$F$14</definedName>
    <definedName name="BaseCube_T">Parameters!$E$14</definedName>
    <definedName name="BaseCubeExt_P">Parameters!$D$14</definedName>
    <definedName name="BuSelection">Parameters!$Q$1:$S$13</definedName>
    <definedName name="Choice_P">Parameters!$F$43</definedName>
    <definedName name="ClosingVersion_I">Parameters!$A$28</definedName>
    <definedName name="ClosingVersion_P">Parameters!$F$28</definedName>
    <definedName name="ClosingVersion_T">Parameters!$E$28</definedName>
    <definedName name="ClosingVersionExt_V">Parameters!$D$28</definedName>
    <definedName name="ClosingVersions_LocalList">OFFSET(LocalLists!$J$1,1,0,COUNTA(LocalLists!$J:$J)-1,1)</definedName>
    <definedName name="CompaniesC1_LocalList">OFFSET(LocalLists!$P$1,1,0,COUNTA(LocalLists!$P:$P)-1,1)</definedName>
    <definedName name="CompaniesC2_LocalList">OFFSET(LocalLists!$Q$1,1,0,COUNTA(LocalLists!$Q:$Q)-1,1)</definedName>
    <definedName name="CompaniesCB_LocalList">OFFSET(LocalLists!$S$1,1,0,COUNTA(LocalLists!$S:$S)-1,1)</definedName>
    <definedName name="CompaniesCL_LocalList">OFFSET(LocalLists!$R$1,1,0,COUNTA(LocalLists!$R:$R)-1,1)</definedName>
    <definedName name="CompaniesPeriodDependent_LocalList">OFFSET(LocalLists!$F$1,1,0,COUNTA(LocalLists!$F:$F)-1,1)</definedName>
    <definedName name="Company_I">Parameters!$A$32</definedName>
    <definedName name="Company_P">Parameters!$F$32</definedName>
    <definedName name="Company_T">Parameters!$E$32</definedName>
    <definedName name="CompanyExt_V">Parameters!$D$32</definedName>
    <definedName name="CompanyGrouping_I">Parameters!$A$18</definedName>
    <definedName name="CompanyGrouping_P">Parameters!$F$18</definedName>
    <definedName name="CompanyGrouping_T">Parameters!$E$18</definedName>
    <definedName name="CompanyGroupingExt_V">Parameters!$D$18</definedName>
    <definedName name="CompanyGroupingsPeriodDependent_LocalList">OFFSET(LocalLists!$G$1,1,0,COUNTA(LocalLists!$G:$G)-1,1)</definedName>
    <definedName name="CompanyName_P">Parameters!$F$6</definedName>
    <definedName name="CompanyName_T">Parameters!$E$6</definedName>
    <definedName name="CompanySelection">Parameters!$O$1:$P$3</definedName>
    <definedName name="CompGroup_GRS">Parameters!$AO$2:$AP$7</definedName>
    <definedName name="ConsolidationPerspective_I">Parameters!$A$27</definedName>
    <definedName name="ConsolidationPerspective_P">Parameters!$F$27</definedName>
    <definedName name="ConsolidationPerspective_T">Parameters!$E$27</definedName>
    <definedName name="ConsolidationPerspectiveExt_V">Parameters!$D$27</definedName>
    <definedName name="ConsoPerspectives_LocalList">OFFSET(LocalLists!$A$9,1,0,COUNTA(LocalLists!$I:$I)-1,0)</definedName>
    <definedName name="ContributionVersion_I">Parameters!$A$29</definedName>
    <definedName name="ContributionVersion_P">Parameters!$F$29</definedName>
    <definedName name="ContributionVersion_T">Parameters!$E$29</definedName>
    <definedName name="ContributionVersionExt_V">Parameters!$D$29</definedName>
    <definedName name="CounterCompany_I">Parameters!$A$35</definedName>
    <definedName name="CounterCompany_P">Parameters!$F$35</definedName>
    <definedName name="CounterCompany_T">Parameters!$E$35</definedName>
    <definedName name="CounterCompanyExt_V">Parameters!$D$35</definedName>
    <definedName name="CounterDimension_I">Parameters!$A$21</definedName>
    <definedName name="CounterDimension_P">Parameters!$F$21</definedName>
    <definedName name="CounterDimension_T">Parameters!$E$21</definedName>
    <definedName name="CounterDimensionExt_V">Parameters!$D$21</definedName>
    <definedName name="CP">OFFSET(LocalLists!$I$1,1,0,COUNTA(LocalLists!$I:$I)-1,1)</definedName>
    <definedName name="Cube_P">Parameters!$N$4</definedName>
    <definedName name="CubeAct_P">Parameters!$F$64</definedName>
    <definedName name="CubePrev_P">Parameters!$N$64</definedName>
    <definedName name="Currencies_UserForm_List">Parameters!$B$2:$B$3</definedName>
    <definedName name="Currency_I">Parameters!$A$44</definedName>
    <definedName name="Currency_P">Parameters!$F$25</definedName>
    <definedName name="Currency_T">Parameters!$E$44</definedName>
    <definedName name="CurrencyAndUnit_I">Parameters!$A$10</definedName>
    <definedName name="CurrencyAndUnit_P">Parameters!$F$10</definedName>
    <definedName name="CurrencyAndUnit_T">Parameters!$E$10</definedName>
    <definedName name="CurrencyExt_V">Parameters!$D$44</definedName>
    <definedName name="CurrencyInput_P">Parameters!$F$44</definedName>
    <definedName name="Dim1_I">Parameters!$A$20</definedName>
    <definedName name="Dim1_P">Parameters!$F$20</definedName>
    <definedName name="Dim1_T">Parameters!$E$20</definedName>
    <definedName name="Dim1Ext_V">Parameters!$D$20</definedName>
    <definedName name="Dim2_I">Parameters!$A$22</definedName>
    <definedName name="Dim2_P">Parameters!$F$22</definedName>
    <definedName name="Dim2_T">Parameters!$E$22</definedName>
    <definedName name="Dim2Ext_V">Parameters!$D$22</definedName>
    <definedName name="Dim3_GEO_LocalList">OFFSET(LocalLists!$H$1,1,0,COUNTA(LocalLists!$H:$H)-1,1)</definedName>
    <definedName name="Dim3_I">Parameters!$A$23</definedName>
    <definedName name="Dim3_P">Parameters!$F$23</definedName>
    <definedName name="Dim3_T">Parameters!$E$23</definedName>
    <definedName name="Dim3Ext_V">Parameters!$D$23</definedName>
    <definedName name="Dim4_I">Parameters!$A$24</definedName>
    <definedName name="Dim4_P">Parameters!$F$24</definedName>
    <definedName name="Dim4_T">Parameters!$E$24</definedName>
    <definedName name="Dim4Ext_V">Parameters!$D$24</definedName>
    <definedName name="EntitySelection">Parameters!$D$48:$M$51</definedName>
    <definedName name="Filler1_I">Parameters!$A$15</definedName>
    <definedName name="Filler1_P">Parameters!$F$15</definedName>
    <definedName name="Filler1_T">Parameters!$E$15</definedName>
    <definedName name="Filler1Ext_V">Parameters!$D$15</definedName>
    <definedName name="Filler2_I">Parameters!$A$16</definedName>
    <definedName name="Filler2_P">Parameters!$F$16</definedName>
    <definedName name="Filler2_T">Parameters!$E$16</definedName>
    <definedName name="Filler2Ext_V">Parameters!$D$16</definedName>
    <definedName name="Filler3_I">Parameters!$A$17</definedName>
    <definedName name="Filler3_P">Parameters!$F$17</definedName>
    <definedName name="Filler3_T">Parameters!$E$17</definedName>
    <definedName name="Filler3Ext_V">Parameters!$D$17</definedName>
    <definedName name="Forms_List">OFFSET(LocalLists!$U$1,1,0,COUNTA(LocalLists!$U:$U)-1,1)</definedName>
    <definedName name="FrozenCubeInd_I">Parameters!$A$4</definedName>
    <definedName name="FrozenCubeInd_P">Parameters!$F$4</definedName>
    <definedName name="FrozenCubeInd_T">Parameters!$E$4</definedName>
    <definedName name="JournalNumber_I">Parameters!$A$36</definedName>
    <definedName name="JournalNumber_P">Parameters!$F$36</definedName>
    <definedName name="JournalNumber_T">Parameters!$E$36</definedName>
    <definedName name="JournalNumberExt_V">Parameters!$D$36</definedName>
    <definedName name="LijstUnderlying">Parameters!$AB$2:$AB$19</definedName>
    <definedName name="LocalCurrency_P">Parameters!$F$7</definedName>
    <definedName name="LocalCurrency_T">Parameters!$E$7</definedName>
    <definedName name="Measure_I">Parameters!$A$37</definedName>
    <definedName name="Measure_P">Parameters!$F$37</definedName>
    <definedName name="Measure_T">Parameters!$E$37</definedName>
    <definedName name="MeasureExt_V">Parameters!$D$37</definedName>
    <definedName name="Measures_List">OFFSET(LocalLists!$B$1,1,0,COUNTA(LocalLists!$B:$B)-1,1)</definedName>
    <definedName name="OriginCompany_I">Parameters!$A$34</definedName>
    <definedName name="OriginCompany_P">Parameters!$F$34</definedName>
    <definedName name="OriginCompany_T">Parameters!$E$34</definedName>
    <definedName name="OriginCompanyExt_V">Parameters!$D$34</definedName>
    <definedName name="Period_P">Parameters!$F$69</definedName>
    <definedName name="PeriodDD_I">Parameters!$A$11</definedName>
    <definedName name="PeriodDD_P">Parameters!$F$11</definedName>
    <definedName name="Periods_LocalList">OFFSET(LocalLists!$M$1,1,0,COUNTA(LocalLists!$M:$M)-1,1)</definedName>
    <definedName name="PeriodScope_I">Parameters!$A$8</definedName>
    <definedName name="PeriodScope_P">Parameters!$F$8</definedName>
    <definedName name="PeriodScope_T">Parameters!$E$8</definedName>
    <definedName name="PeriodScopes_List">OFFSET(LocalLists!$A$1,1,0,COUNTA(LocalLists!$A:$A)-1,1)</definedName>
    <definedName name="_xlnm.Print_Area" localSheetId="4">'BU BELGIUM'!$A$2:$I$31</definedName>
    <definedName name="_xlnm.Print_Area" localSheetId="5">'BU CZECH REP'!$A$2:$I$31</definedName>
    <definedName name="_xlnm.Print_Area" localSheetId="6">'BU INTERNATIONAL MARKETS'!$A$2:$J$31</definedName>
    <definedName name="_xlnm.Print_Area" localSheetId="9">BULGARIA!$A$2:$J$31</definedName>
    <definedName name="_xlnm.Print_Area" localSheetId="11">'GROUP CENTRE'!$A$9:$J$39</definedName>
    <definedName name="_xlnm.Print_Area" localSheetId="7">HUNGARY!$A$2:$J$31</definedName>
    <definedName name="_xlnm.Print_Area" localSheetId="10">IRELAND!$A$2:$J$31</definedName>
    <definedName name="_xlnm.Print_Area" localSheetId="8">SLOVAKIA!$A$2:$I$31</definedName>
    <definedName name="_xlnm.Print_Titles" localSheetId="4">'BU BELGIUM'!$A:$B,'BU BELGIUM'!$3:$3</definedName>
    <definedName name="_xlnm.Print_Titles" localSheetId="5">'BU CZECH REP'!$A:$B,'BU CZECH REP'!$3:$3</definedName>
    <definedName name="_xlnm.Print_Titles" localSheetId="6">'BU INTERNATIONAL MARKETS'!$A:$B,'BU INTERNATIONAL MARKETS'!$3:$3</definedName>
    <definedName name="_xlnm.Print_Titles" localSheetId="9">BULGARIA!$A:$B,BULGARIA!$3:$3</definedName>
    <definedName name="_xlnm.Print_Titles" localSheetId="11">'GROUP CENTRE'!$A:$B,'GROUP CENTRE'!$11:$11</definedName>
    <definedName name="_xlnm.Print_Titles" localSheetId="7">HUNGARY!$A:$B,HUNGARY!$3:$3</definedName>
    <definedName name="_xlnm.Print_Titles" localSheetId="10">IRELAND!$A:$B,IRELAND!$3:$3</definedName>
    <definedName name="_xlnm.Print_Titles" localSheetId="8">SLOVAKIA!$A:$B,SLOVAKIA!$3:$3</definedName>
    <definedName name="QESRun_P">Parameters!$F$58</definedName>
    <definedName name="QESRunInput_P">Parameters!$F$57</definedName>
    <definedName name="QESRunPrev_P">Parameters!$N$58</definedName>
    <definedName name="QESRunPrevInput_P">Parameters!$N$57</definedName>
    <definedName name="Quarter_P">Parameters!$F$60</definedName>
    <definedName name="QuarterPrev_P">Parameters!$N$60</definedName>
    <definedName name="ReportVersion_P">Parameters!$F$1</definedName>
    <definedName name="ReportVersion_V">"A1"</definedName>
    <definedName name="ROFactuality_P">[3]Parameters!$F$68</definedName>
    <definedName name="scenario">Parameters!$Q$16:$R$27</definedName>
    <definedName name="Server_I">Parameters!$A$3</definedName>
    <definedName name="Server_P">Parameters!$F$3</definedName>
    <definedName name="Server_T">Parameters!$E$3</definedName>
    <definedName name="ServerCube">Parameters!$AH$1:$AI$9</definedName>
    <definedName name="SheetsWithHiddenAnchor_List">OFFSET(LocalLists!$O$1,1,0,COUNTA(LocalLists!$O:$O)-1,1)</definedName>
    <definedName name="SubgroupSelection">Parameters!$T$1:$V$10</definedName>
    <definedName name="TM1User_P">Parameters!$F$2</definedName>
    <definedName name="TobecopiedSheets_List">OFFSET(LocalLists!$N$1,1,0,COUNTA(LocalLists!$N:$N)-1,1)</definedName>
    <definedName name="TobecopiedSheets_LocalList">OFFSET([1]LocalLists!$N$1,1,0,COUNTA([1]LocalLists!$N:$N)-1,1)</definedName>
    <definedName name="TransactionCurrency_I">Parameters!$A$26</definedName>
    <definedName name="TransactionCurrency_P">Parameters!$F$26</definedName>
    <definedName name="TransactionCurrency_T">Parameters!$E$26</definedName>
    <definedName name="TransactionCurrencyExt_V">Parameters!$D$26</definedName>
    <definedName name="TrueFalse_List">LocalLists!$E$2:$E$3</definedName>
    <definedName name="UnitNumber_I">Parameters!$A$9</definedName>
    <definedName name="UnitNumber_P">Parameters!$F$9</definedName>
    <definedName name="UnitNumber_T">Parameters!$E$9</definedName>
    <definedName name="UnitsNumber_List">OFFSET(LocalLists!$D$1,1,0,COUNTA(LocalLists!$D:$D)-1,1)</definedName>
    <definedName name="UnitsNumber_LocalList">OFFSET([1]LocalLists!$D$1,1,0,COUNTA([1]LocalLists!$D:$D)-1,1)</definedName>
    <definedName name="UnitsText_List">OFFSET(LocalLists!$C$1,1,0,COUNTA(LocalLists!$C:$C)-1,1)</definedName>
    <definedName name="UnitsText_LocalList">OFFSET([1]LocalLists!$C$1,1,0,COUNTA([1]LocalLists!$C:$C)-1,1)</definedName>
    <definedName name="UnitText_I">Parameters!$A$45</definedName>
    <definedName name="UnitText_P">Parameters!$F$45</definedName>
    <definedName name="UnitText_T">Parameters!$E$45</definedName>
    <definedName name="Version_P">Parameters!$F$62</definedName>
    <definedName name="VersionPrev_P">Parameters!$N$62</definedName>
  </definedNames>
  <calcPr calcId="152511" calcMode="manual" calcCompleted="0" calcOnSave="0" concurrentCalc="0"/>
  <fileRecoveryPr autoRecover="0"/>
</workbook>
</file>

<file path=xl/calcChain.xml><?xml version="1.0" encoding="utf-8"?>
<calcChain xmlns="http://schemas.openxmlformats.org/spreadsheetml/2006/main">
  <c r="F20" i="59" l="1"/>
  <c r="F22" i="59"/>
  <c r="F24" i="59"/>
  <c r="F25" i="59"/>
  <c r="F26" i="59"/>
  <c r="F27" i="59"/>
  <c r="F28" i="59"/>
  <c r="F29" i="59"/>
  <c r="F34" i="59"/>
  <c r="F35" i="59"/>
  <c r="F36" i="59"/>
  <c r="L50" i="59"/>
  <c r="F14" i="59"/>
  <c r="F58" i="59"/>
  <c r="F31" i="59"/>
  <c r="D48" i="59"/>
  <c r="D49" i="59"/>
  <c r="D50" i="59"/>
  <c r="F9" i="59"/>
  <c r="D30" i="59"/>
  <c r="N64" i="59"/>
  <c r="F64" i="59"/>
  <c r="F48" i="59"/>
  <c r="N58" i="59"/>
  <c r="M48" i="59"/>
  <c r="D18" i="59"/>
  <c r="F18" i="59"/>
  <c r="G18" i="59"/>
  <c r="L48" i="59"/>
  <c r="M49" i="59"/>
  <c r="L49" i="59"/>
  <c r="D51" i="59"/>
  <c r="M51" i="59"/>
  <c r="H51" i="59"/>
  <c r="G51" i="59"/>
  <c r="M50" i="59"/>
  <c r="H50" i="59"/>
  <c r="G50" i="59"/>
  <c r="H49" i="59"/>
  <c r="G49" i="59"/>
  <c r="H48" i="59"/>
  <c r="G48" i="59"/>
  <c r="D23" i="59"/>
  <c r="F10" i="59"/>
  <c r="D32" i="59"/>
  <c r="D22" i="59"/>
  <c r="D24" i="59"/>
  <c r="N28" i="59"/>
  <c r="D28" i="59"/>
  <c r="D37" i="59"/>
  <c r="D44" i="59"/>
  <c r="A37" i="59"/>
  <c r="D36" i="59"/>
  <c r="D35" i="59"/>
  <c r="D34" i="59"/>
  <c r="D31" i="59"/>
  <c r="D29" i="59"/>
  <c r="D27" i="59"/>
  <c r="D26" i="59"/>
  <c r="D21" i="59"/>
  <c r="D20" i="59"/>
  <c r="D17" i="59"/>
  <c r="D16" i="59"/>
  <c r="D15" i="59"/>
  <c r="D14" i="59"/>
  <c r="A14" i="59"/>
  <c r="A11" i="59"/>
  <c r="A10" i="59"/>
  <c r="N9" i="59"/>
  <c r="A9" i="59"/>
  <c r="H6" i="60"/>
  <c r="F6" i="59"/>
  <c r="H8" i="60"/>
  <c r="H3" i="60"/>
  <c r="F37" i="59"/>
  <c r="H5" i="60"/>
  <c r="B2" i="60"/>
  <c r="A7" i="59"/>
  <c r="H7" i="60"/>
  <c r="F30" i="59"/>
  <c r="F7" i="59"/>
  <c r="H4" i="60"/>
  <c r="A6" i="59"/>
  <c r="F11" i="59"/>
  <c r="F2" i="59"/>
  <c r="H9" i="60"/>
  <c r="B3" i="59"/>
</calcChain>
</file>

<file path=xl/comments1.xml><?xml version="1.0" encoding="utf-8"?>
<comments xmlns="http://schemas.openxmlformats.org/spreadsheetml/2006/main">
  <authors>
    <author>Marneffe Damien</author>
  </authors>
  <commentList>
    <comment ref="T34" authorId="0" shapeId="0">
      <text>
        <r>
          <rPr>
            <b/>
            <sz val="9"/>
            <color indexed="81"/>
            <rFont val="Tahoma"/>
            <family val="2"/>
          </rPr>
          <t>Marneffe Damien:</t>
        </r>
        <r>
          <rPr>
            <sz val="9"/>
            <color indexed="81"/>
            <rFont val="Tahoma"/>
            <family val="2"/>
          </rPr>
          <t xml:space="preserve">
DUE TO SOLV I !!!!
Other account!!!</t>
        </r>
      </text>
    </comment>
  </commentList>
</comments>
</file>

<file path=xl/sharedStrings.xml><?xml version="1.0" encoding="utf-8"?>
<sst xmlns="http://schemas.openxmlformats.org/spreadsheetml/2006/main" count="1258" uniqueCount="645">
  <si>
    <t>Account</t>
  </si>
  <si>
    <t>Currency</t>
  </si>
  <si>
    <t>Closing Version</t>
  </si>
  <si>
    <t>Contribution Version</t>
  </si>
  <si>
    <t>Actuality</t>
  </si>
  <si>
    <t>Company</t>
  </si>
  <si>
    <t>Thousands</t>
  </si>
  <si>
    <t>Unit</t>
  </si>
  <si>
    <t>CT C1</t>
  </si>
  <si>
    <t>CT CL</t>
  </si>
  <si>
    <t>Base Cube</t>
  </si>
  <si>
    <t>Development Information</t>
  </si>
  <si>
    <t>Version Nr</t>
  </si>
  <si>
    <t>Version Date</t>
  </si>
  <si>
    <t>Developer</t>
  </si>
  <si>
    <t>Dim 2</t>
  </si>
  <si>
    <t>Dim 3</t>
  </si>
  <si>
    <t>Dim 4</t>
  </si>
  <si>
    <t>Q</t>
  </si>
  <si>
    <t>Used Value ( _P )</t>
  </si>
  <si>
    <t>Company Grouping</t>
  </si>
  <si>
    <t>Dim1</t>
  </si>
  <si>
    <t>Measure</t>
  </si>
  <si>
    <t>Filler 1</t>
  </si>
  <si>
    <t>Filler 2</t>
  </si>
  <si>
    <t>Filler 3</t>
  </si>
  <si>
    <t>Counter Dimension</t>
  </si>
  <si>
    <t>Transaction Currency</t>
  </si>
  <si>
    <t>Consolidation Perspective</t>
  </si>
  <si>
    <t>Origin Company</t>
  </si>
  <si>
    <t>Counter Company</t>
  </si>
  <si>
    <t>Journal Number</t>
  </si>
  <si>
    <t>Currency and Units</t>
  </si>
  <si>
    <t>CT CB</t>
  </si>
  <si>
    <t>M</t>
  </si>
  <si>
    <t>Y</t>
  </si>
  <si>
    <t>Frozen Cube Indicator</t>
  </si>
  <si>
    <t>Period Scope</t>
  </si>
  <si>
    <t>Server</t>
  </si>
  <si>
    <t>HiddenAnchor</t>
  </si>
  <si>
    <t>P1 Bank</t>
  </si>
  <si>
    <t>P1 Insurance</t>
  </si>
  <si>
    <t>CL KBL</t>
  </si>
  <si>
    <t>Period in DD format</t>
  </si>
  <si>
    <t>Units</t>
  </si>
  <si>
    <t>Millions</t>
  </si>
  <si>
    <t>PeriodScopes_List</t>
  </si>
  <si>
    <t>UnitsText_List</t>
  </si>
  <si>
    <t>UnitsNumber_List</t>
  </si>
  <si>
    <t>TobecopiedSheets_List
(REVERSE order)</t>
  </si>
  <si>
    <t>201204</t>
  </si>
  <si>
    <t>AC</t>
  </si>
  <si>
    <t>201203</t>
  </si>
  <si>
    <t>201202</t>
  </si>
  <si>
    <t>201201</t>
  </si>
  <si>
    <t>201112</t>
  </si>
  <si>
    <t>201111</t>
  </si>
  <si>
    <t>201110</t>
  </si>
  <si>
    <t>201109</t>
  </si>
  <si>
    <t>201108</t>
  </si>
  <si>
    <t>201107</t>
  </si>
  <si>
    <t>201106</t>
  </si>
  <si>
    <t>201105</t>
  </si>
  <si>
    <t>201104</t>
  </si>
  <si>
    <t>201103</t>
  </si>
  <si>
    <t>201102</t>
  </si>
  <si>
    <t>201101</t>
  </si>
  <si>
    <t>201012</t>
  </si>
  <si>
    <t>Input Value (_I )</t>
  </si>
  <si>
    <t>EUR</t>
  </si>
  <si>
    <t>CL GHQ1</t>
  </si>
  <si>
    <t>CO LEGL</t>
  </si>
  <si>
    <t>TM1 Name (with server)  (_ExtV)</t>
  </si>
  <si>
    <t>Name Used in Titles</t>
  </si>
  <si>
    <t>Company Name</t>
  </si>
  <si>
    <t>Local Currency</t>
  </si>
  <si>
    <t>Measures_List</t>
  </si>
  <si>
    <t>SheetsWithHiddenAnchor_List</t>
  </si>
  <si>
    <t>GEO Total</t>
  </si>
  <si>
    <t>CO BASE</t>
  </si>
  <si>
    <t>CL GHQ2</t>
  </si>
  <si>
    <t>CL GHQL</t>
  </si>
  <si>
    <t>CT C2</t>
  </si>
  <si>
    <t>CL GSUL</t>
  </si>
  <si>
    <t>CL GSU1</t>
  </si>
  <si>
    <t>CL GSU2</t>
  </si>
  <si>
    <t>CL REPO</t>
  </si>
  <si>
    <t>Total_P060_CompanyGrouping</t>
  </si>
  <si>
    <t>Total_P060_Dimension 1</t>
  </si>
  <si>
    <t>Total_P060_Counter Dimension</t>
  </si>
  <si>
    <t>Total_P060_Dimension 2</t>
  </si>
  <si>
    <t>Total_P060_Dimension 3</t>
  </si>
  <si>
    <t>Total_P060_Dimension 4</t>
  </si>
  <si>
    <t>Total_P060_Transaction Currency</t>
  </si>
  <si>
    <t>Total_P060_Account</t>
  </si>
  <si>
    <t>Total_P060_Origin Company</t>
  </si>
  <si>
    <t>Total_P060_Counter Company</t>
  </si>
  <si>
    <t>Total_P060_Journal Number</t>
  </si>
  <si>
    <t>Not Applicable</t>
  </si>
  <si>
    <t>FAP2</t>
  </si>
  <si>
    <t>Parameters</t>
  </si>
  <si>
    <t>0001</t>
  </si>
  <si>
    <t>KBC - GRS Team</t>
  </si>
  <si>
    <t>Currencies_UserForm_List</t>
  </si>
  <si>
    <t>Report Version</t>
  </si>
  <si>
    <t>Version 2.1</t>
  </si>
  <si>
    <t>&lt;==  Hardcoded  EUR</t>
  </si>
  <si>
    <t xml:space="preserve">TM1 User </t>
  </si>
  <si>
    <t>TrueFalse_List</t>
  </si>
  <si>
    <t>CompaniesPeriodDependent_LocalList</t>
  </si>
  <si>
    <t>CompanyGroupingsPeriodDependent_LocalList</t>
  </si>
  <si>
    <t>Dim3_GEO_LocalList</t>
  </si>
  <si>
    <t>ClosingVersions_LocalList</t>
  </si>
  <si>
    <t>ContributionVersions_LocalList</t>
  </si>
  <si>
    <t>Actualities_LocalList</t>
  </si>
  <si>
    <t>Periods_LocalList</t>
  </si>
  <si>
    <t>201208</t>
  </si>
  <si>
    <t>Transaction YTD</t>
  </si>
  <si>
    <t>ADB</t>
  </si>
  <si>
    <t>201207</t>
  </si>
  <si>
    <t>Monthly</t>
  </si>
  <si>
    <t>AM</t>
  </si>
  <si>
    <t>201206</t>
  </si>
  <si>
    <t>BANK</t>
  </si>
  <si>
    <t>201205</t>
  </si>
  <si>
    <t>CSOB</t>
  </si>
  <si>
    <t>CSOS</t>
  </si>
  <si>
    <t>DZI</t>
  </si>
  <si>
    <t>FP</t>
  </si>
  <si>
    <t>INSU</t>
  </si>
  <si>
    <t>LEAS</t>
  </si>
  <si>
    <t>KB</t>
  </si>
  <si>
    <t>KBL</t>
  </si>
  <si>
    <t>SEC</t>
  </si>
  <si>
    <t>TEC</t>
  </si>
  <si>
    <t>WART</t>
  </si>
  <si>
    <t>Template</t>
  </si>
  <si>
    <t>201209</t>
  </si>
  <si>
    <t>201210</t>
  </si>
  <si>
    <t>201211</t>
  </si>
  <si>
    <t>201212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</si>
  <si>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</si>
  <si>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</si>
  <si>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</si>
  <si>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</si>
  <si>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</si>
  <si>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</si>
  <si>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</si>
  <si>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</si>
  <si>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</si>
  <si>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</si>
  <si>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201311</t>
  </si>
  <si>
    <t>201312</t>
  </si>
  <si>
    <t>P1 Holding</t>
  </si>
  <si>
    <t>P1 Dummy</t>
  </si>
  <si>
    <t>CL Antwerpse Diamantbank</t>
  </si>
  <si>
    <t>CL Asset Management</t>
  </si>
  <si>
    <t>CL CSOB CZ</t>
  </si>
  <si>
    <t>CL CSOB SR</t>
  </si>
  <si>
    <t>CL DZI</t>
  </si>
  <si>
    <t>CL Financial Products</t>
  </si>
  <si>
    <t>CL Kredyt Bank</t>
  </si>
  <si>
    <t>CL Lease</t>
  </si>
  <si>
    <t>CL Securities</t>
  </si>
  <si>
    <t>CL Warta</t>
  </si>
  <si>
    <t>CB-BEL</t>
  </si>
  <si>
    <t>CB-CEE</t>
  </si>
  <si>
    <t>CB-GRP</t>
  </si>
  <si>
    <t>CB-MEB</t>
  </si>
  <si>
    <t>CB-BEL Banking</t>
  </si>
  <si>
    <t>CB-CEE Banking</t>
  </si>
  <si>
    <t>CB-GRP Banking</t>
  </si>
  <si>
    <t>CB-MEB Banking</t>
  </si>
  <si>
    <t>CB-BEL Insurance</t>
  </si>
  <si>
    <t>CB-CEE Insurance</t>
  </si>
  <si>
    <t>CB-GRP Insurance</t>
  </si>
  <si>
    <t>CB-MEB Insurance</t>
  </si>
  <si>
    <t>CB-BUL</t>
  </si>
  <si>
    <t>CB-BDI</t>
  </si>
  <si>
    <t>CB-CCR</t>
  </si>
  <si>
    <t>CB-CDI</t>
  </si>
  <si>
    <t>CB-CEO</t>
  </si>
  <si>
    <t>CB-COB</t>
  </si>
  <si>
    <t>CB-CSR</t>
  </si>
  <si>
    <t>CB-CZR</t>
  </si>
  <si>
    <t>CB-DIV</t>
  </si>
  <si>
    <t>CB-DZI</t>
  </si>
  <si>
    <t>CB-EDI</t>
  </si>
  <si>
    <t>CB-FIN</t>
  </si>
  <si>
    <t>CB-FPR</t>
  </si>
  <si>
    <t>CB-GRI</t>
  </si>
  <si>
    <t>CB-HUN</t>
  </si>
  <si>
    <t>CB-ICO</t>
  </si>
  <si>
    <t>CB-INB</t>
  </si>
  <si>
    <t>CB-KBP</t>
  </si>
  <si>
    <t>CB-MDI</t>
  </si>
  <si>
    <t>CB-OTH</t>
  </si>
  <si>
    <t>CB-POL</t>
  </si>
  <si>
    <t>CB-PRI</t>
  </si>
  <si>
    <t>CB-REA</t>
  </si>
  <si>
    <t>CB-RUS</t>
  </si>
  <si>
    <t>CB-SEC</t>
  </si>
  <si>
    <t>CB-SUR</t>
  </si>
  <si>
    <t>CB-WAR</t>
  </si>
  <si>
    <t>KBC</t>
  </si>
  <si>
    <t>ConsoPerspectives_LocalList</t>
  </si>
  <si>
    <t>GRS</t>
  </si>
  <si>
    <t>3.2</t>
  </si>
  <si>
    <t>2012-09</t>
  </si>
  <si>
    <t>&lt;== If Local Currency (_P !) &lt;&gt; "EUR" 
      then  Local Currency</t>
  </si>
  <si>
    <t>Company Grouping Indicator</t>
  </si>
  <si>
    <t>CompaniesC1_LocalList</t>
  </si>
  <si>
    <t>CompaniesC2_LocalList</t>
  </si>
  <si>
    <t>CompaniesCL_LocalList</t>
  </si>
  <si>
    <t>CompaniesCB_LocalList</t>
  </si>
  <si>
    <t>CP BEL</t>
  </si>
  <si>
    <t>CP AMBEL</t>
  </si>
  <si>
    <t>0001BE</t>
  </si>
  <si>
    <t>1090BE</t>
  </si>
  <si>
    <t>0003BE</t>
  </si>
  <si>
    <t>CP DZI</t>
  </si>
  <si>
    <t>CP GRP RE</t>
  </si>
  <si>
    <t>CP LEASBEL</t>
  </si>
  <si>
    <t>CP CZR</t>
  </si>
  <si>
    <t>CP CCR</t>
  </si>
  <si>
    <t>CP IMA</t>
  </si>
  <si>
    <t>CP SLR</t>
  </si>
  <si>
    <t>CP CSR</t>
  </si>
  <si>
    <t>CP HUN</t>
  </si>
  <si>
    <t>CP BUL</t>
  </si>
  <si>
    <t>CP IRL</t>
  </si>
  <si>
    <t>CP Other</t>
  </si>
  <si>
    <t>CP GRP</t>
  </si>
  <si>
    <t>0020</t>
  </si>
  <si>
    <t>0007</t>
  </si>
  <si>
    <t>CP KBP</t>
  </si>
  <si>
    <t>1090OT</t>
  </si>
  <si>
    <t>CP ADB</t>
  </si>
  <si>
    <t>CP PRE</t>
  </si>
  <si>
    <t>BU</t>
  </si>
  <si>
    <t>Type of report</t>
  </si>
  <si>
    <t>Subgroup Selection</t>
  </si>
  <si>
    <t>BU/country Selection</t>
  </si>
  <si>
    <t>BA BEL</t>
  </si>
  <si>
    <t>Total_P060_Company</t>
  </si>
  <si>
    <t>Subgroup</t>
  </si>
  <si>
    <t>CP REA</t>
  </si>
  <si>
    <t>CP FIN</t>
  </si>
  <si>
    <t>CP FP</t>
  </si>
  <si>
    <t>CP WAR</t>
  </si>
  <si>
    <t>BA CZR</t>
  </si>
  <si>
    <t>BA IMA</t>
  </si>
  <si>
    <t>BA SLR</t>
  </si>
  <si>
    <t>BA HUN</t>
  </si>
  <si>
    <t>BA BUL</t>
  </si>
  <si>
    <t>BA IRL</t>
  </si>
  <si>
    <t>BA Other</t>
  </si>
  <si>
    <t>BA GRP</t>
  </si>
  <si>
    <t>BA REA</t>
  </si>
  <si>
    <t>BA GRP RE</t>
  </si>
  <si>
    <t>BA FIN</t>
  </si>
  <si>
    <t>BA PRE</t>
  </si>
  <si>
    <t>0003</t>
  </si>
  <si>
    <t>1090</t>
  </si>
  <si>
    <t>Lijst met underlying</t>
  </si>
  <si>
    <t>0001AL</t>
  </si>
  <si>
    <t>0003AL</t>
  </si>
  <si>
    <t>0001AT</t>
  </si>
  <si>
    <t>0001DV</t>
  </si>
  <si>
    <t>0530</t>
  </si>
  <si>
    <t>0036</t>
  </si>
  <si>
    <t>0003DV</t>
  </si>
  <si>
    <t>0040_A</t>
  </si>
  <si>
    <t>0262</t>
  </si>
  <si>
    <t>CP GRP INSURANCE</t>
  </si>
  <si>
    <t>CP LEASGRP</t>
  </si>
  <si>
    <t>-</t>
  </si>
  <si>
    <t>EN_LONG</t>
  </si>
  <si>
    <t>Attribname_P ------------------------&gt;</t>
  </si>
  <si>
    <t>I1</t>
  </si>
  <si>
    <t>I2</t>
  </si>
  <si>
    <t>I3</t>
  </si>
  <si>
    <t>Total</t>
  </si>
  <si>
    <t>Input</t>
  </si>
  <si>
    <t>Correction</t>
  </si>
  <si>
    <t>How To Use this workbook.</t>
  </si>
  <si>
    <t>Quarter</t>
  </si>
  <si>
    <t>Q1</t>
  </si>
  <si>
    <t>Q2</t>
  </si>
  <si>
    <t>Q3</t>
  </si>
  <si>
    <t>Q4</t>
  </si>
  <si>
    <t>03</t>
  </si>
  <si>
    <t>06</t>
  </si>
  <si>
    <t>09</t>
  </si>
  <si>
    <t>12</t>
  </si>
  <si>
    <t>E1</t>
  </si>
  <si>
    <t>E2</t>
  </si>
  <si>
    <t>QES16</t>
  </si>
  <si>
    <t>Estimate</t>
  </si>
  <si>
    <t>GRSD</t>
  </si>
  <si>
    <t>LC</t>
  </si>
  <si>
    <t>Other</t>
  </si>
  <si>
    <t>0719</t>
  </si>
  <si>
    <t>Operating expenses</t>
  </si>
  <si>
    <t>Impairment</t>
  </si>
  <si>
    <t>Single Company Selection</t>
  </si>
  <si>
    <t>Total_p060_companygrouping</t>
  </si>
  <si>
    <t xml:space="preserve">Reference period </t>
  </si>
  <si>
    <t>(Comparison of Current Estimate with APC is already included)</t>
  </si>
  <si>
    <t>AC Clone</t>
  </si>
  <si>
    <t>Run QES/ROFO</t>
  </si>
  <si>
    <t>GRS_Clone</t>
  </si>
  <si>
    <t>Quarter Estimate Parameters : Actuality</t>
  </si>
  <si>
    <t>Current Actuality</t>
  </si>
  <si>
    <t>Previous actuality</t>
  </si>
  <si>
    <t>Period</t>
  </si>
  <si>
    <t>0048</t>
  </si>
  <si>
    <t>1018</t>
  </si>
  <si>
    <t>1089</t>
  </si>
  <si>
    <t>0053</t>
  </si>
  <si>
    <t>0013</t>
  </si>
  <si>
    <t>GRS:P060_GRS</t>
  </si>
  <si>
    <t>GRS:P060_GRS_Clone</t>
  </si>
  <si>
    <t>Run QES/ROFO input</t>
  </si>
  <si>
    <t>P&amp;L per company or BU - Please log on to the GRS server</t>
  </si>
  <si>
    <t>in millions of EUR</t>
  </si>
  <si>
    <t>in miljoenen euro</t>
  </si>
  <si>
    <t>Nettorente-inkomsten</t>
  </si>
  <si>
    <t>Verzekeringen Niet-leven vóór herverzekering</t>
  </si>
  <si>
    <t>Verdiende premies Niet-leven</t>
  </si>
  <si>
    <t>Technische lasten Niet-leven</t>
  </si>
  <si>
    <t>Verzekeringen Leven vóór herverzekering</t>
  </si>
  <si>
    <t>Verdiende premies Leven</t>
  </si>
  <si>
    <t>Technische lasten Leven</t>
  </si>
  <si>
    <t>Nettoresultaat uit afgestane herverzekering</t>
  </si>
  <si>
    <t>Dividendinkomsten</t>
  </si>
  <si>
    <t>Nettoresultaat uit financiële instrumenten tegen reële waarde met verwerking van waardeveranderingen in de winst-en-verliesrekening</t>
  </si>
  <si>
    <t>Netto gerealiseerd resultaat uit voor verkoop beschikbare financiële activa</t>
  </si>
  <si>
    <t>Nettoprovisie-inkomsten</t>
  </si>
  <si>
    <t>Overige netto-inkomsten</t>
  </si>
  <si>
    <t>TOTALE OPBRENGSTEN</t>
  </si>
  <si>
    <t>Exploitatiekosten</t>
  </si>
  <si>
    <t>Bijzondere waardeverminderingen</t>
  </si>
  <si>
    <t>op leningen en vorderingen</t>
  </si>
  <si>
    <t>Impairment on available-for-sale assets</t>
  </si>
  <si>
    <t>op voor verkoop beschikbare financiële activa</t>
  </si>
  <si>
    <t>op goodwill</t>
  </si>
  <si>
    <t>Impairment on goodwill</t>
  </si>
  <si>
    <t>op overige</t>
  </si>
  <si>
    <t>Aandeel in het resultaat van geassocieerde ondernemingen en joint ventures</t>
  </si>
  <si>
    <t>RESULTAAT VÓÓR BELASTINGEN</t>
  </si>
  <si>
    <t>Belastingen</t>
  </si>
  <si>
    <t>RESULTAAT NA BELASTINGEN</t>
  </si>
  <si>
    <t>Toerekenbaar aan belangen van derden</t>
  </si>
  <si>
    <t>Toerekenbaar aan de aandeelhouders van de moedermaatschappij</t>
  </si>
  <si>
    <t>Banking</t>
  </si>
  <si>
    <t>Insurance</t>
  </si>
  <si>
    <t>Bank</t>
  </si>
  <si>
    <t>Verzekeringen</t>
  </si>
  <si>
    <t>Group</t>
  </si>
  <si>
    <t>Groep</t>
  </si>
  <si>
    <t>Allocated capital (end of period)</t>
  </si>
  <si>
    <t>Belgium Business Unit (in millions of EUR)</t>
  </si>
  <si>
    <t>4Q2015</t>
  </si>
  <si>
    <t>1Q2016</t>
  </si>
  <si>
    <t>2Q2016</t>
  </si>
  <si>
    <t>3Q2016</t>
  </si>
  <si>
    <t>4Q2016</t>
  </si>
  <si>
    <t>Net interest income</t>
  </si>
  <si>
    <t>Non-life insurance (before reinsurance)</t>
  </si>
  <si>
    <t>Earned premiums</t>
  </si>
  <si>
    <t>Technical charges</t>
  </si>
  <si>
    <t>Life insurance (before reinsurance)</t>
  </si>
  <si>
    <t>Ceded reinsurance result</t>
  </si>
  <si>
    <t>Dividend income</t>
  </si>
  <si>
    <t>Net result from financial instr. at fair value through P/L</t>
  </si>
  <si>
    <t>Net realised result from available-for-sale assets</t>
  </si>
  <si>
    <t>Net fee and commission income</t>
  </si>
  <si>
    <t>Other net income</t>
  </si>
  <si>
    <t>Total income</t>
  </si>
  <si>
    <t>on loans and receivables</t>
  </si>
  <si>
    <t>on available-for-sale assets</t>
  </si>
  <si>
    <t>on goodwill</t>
  </si>
  <si>
    <t>Share in results of associated companies &amp; joint ventures</t>
  </si>
  <si>
    <t>Result before tax</t>
  </si>
  <si>
    <t>Income tax expense</t>
  </si>
  <si>
    <t>Result after tax</t>
  </si>
  <si>
    <t>attributable to minority interests</t>
  </si>
  <si>
    <t>attributable to equity holders of the parent</t>
  </si>
  <si>
    <t>Return on allocated capital (ROAC)</t>
  </si>
  <si>
    <t>Cost/income ratio, banking</t>
  </si>
  <si>
    <t>Combined ratio, non-life insurance</t>
  </si>
  <si>
    <t>Net interest margin, banking</t>
  </si>
  <si>
    <r>
      <t xml:space="preserve">Risk-weighted assets, banking (end of period, Basel III, fully loaded in </t>
    </r>
    <r>
      <rPr>
        <sz val="14"/>
        <rFont val="Calibri"/>
        <family val="2"/>
      </rPr>
      <t>’</t>
    </r>
    <r>
      <rPr>
        <sz val="14"/>
        <rFont val="Arial"/>
        <family val="2"/>
      </rPr>
      <t xml:space="preserve">15, phased-in as of </t>
    </r>
    <r>
      <rPr>
        <sz val="14"/>
        <rFont val="Calibri"/>
        <family val="2"/>
      </rPr>
      <t>‘</t>
    </r>
    <r>
      <rPr>
        <sz val="14"/>
        <rFont val="Arial"/>
        <family val="2"/>
      </rPr>
      <t>16)</t>
    </r>
  </si>
  <si>
    <r>
      <t xml:space="preserve">Required capital, insurance (end of period, Solv.I in </t>
    </r>
    <r>
      <rPr>
        <sz val="14"/>
        <rFont val="Calibri"/>
        <family val="2"/>
      </rPr>
      <t>‘</t>
    </r>
    <r>
      <rPr>
        <sz val="14"/>
        <rFont val="Arial"/>
        <family val="2"/>
      </rPr>
      <t xml:space="preserve">15, Solv.II as of </t>
    </r>
    <r>
      <rPr>
        <sz val="14"/>
        <rFont val="Calibri"/>
        <family val="2"/>
      </rPr>
      <t>’</t>
    </r>
    <r>
      <rPr>
        <sz val="14"/>
        <rFont val="Arial"/>
        <family val="2"/>
      </rPr>
      <t>16)</t>
    </r>
  </si>
  <si>
    <t>Attributable to equity holders of the parent</t>
  </si>
  <si>
    <t>Capital and treasury management-related costs</t>
  </si>
  <si>
    <t>Costs related to the holding of participations</t>
  </si>
  <si>
    <t>Total net result for the Group Centre</t>
  </si>
  <si>
    <t>DELTA 4Q2015</t>
  </si>
  <si>
    <t>DELTA 1Q2016</t>
  </si>
  <si>
    <t>DELTA 2Q2016</t>
  </si>
  <si>
    <t>DELTA 3Q2016</t>
  </si>
  <si>
    <t>DELTA 4Q2016</t>
  </si>
  <si>
    <t>Operating expenses of group activities</t>
  </si>
  <si>
    <t>Other items</t>
  </si>
  <si>
    <t>Results of remaining companies earmarked for divestment or in run-down</t>
  </si>
  <si>
    <t>Risk-weighted assets, insurance (end of period, Basel II Danish compromise)</t>
  </si>
  <si>
    <t>Required capital, insurance (end of period, Solv.II as of ’16)</t>
  </si>
  <si>
    <t>Required capital, insurance (Solv.II as of ’16)</t>
  </si>
  <si>
    <t>KBC GROUP</t>
  </si>
  <si>
    <t>FY2016</t>
  </si>
  <si>
    <t xml:space="preserve">     Belgium</t>
  </si>
  <si>
    <t xml:space="preserve">     Czech Republic</t>
  </si>
  <si>
    <t xml:space="preserve">     International Markets</t>
  </si>
  <si>
    <t xml:space="preserve">     Group Centre</t>
  </si>
  <si>
    <t>Parent shareholders’ equity per share (in EUR, end of period)</t>
  </si>
  <si>
    <t>KBC Group (in millions of EUR)</t>
  </si>
  <si>
    <t>Share in results of associated companies and joint ventures</t>
  </si>
  <si>
    <t>Key consolidated balance sheet figures</t>
  </si>
  <si>
    <t>Total assets</t>
  </si>
  <si>
    <t>Loans and advances to customers</t>
  </si>
  <si>
    <t>Securities (equity and debt instruments)</t>
  </si>
  <si>
    <t>Deposits from customers and debt certificates</t>
  </si>
  <si>
    <t>Technical provisions, before reinsurance</t>
  </si>
  <si>
    <t>Liabilities under investment contracts, insurance</t>
  </si>
  <si>
    <t>Parent shareholders’ equity</t>
  </si>
  <si>
    <t>Selected ratios for the KBC group (consolidated)</t>
  </si>
  <si>
    <t xml:space="preserve">Profitability and efficiency </t>
  </si>
  <si>
    <t xml:space="preserve">Return on equity  </t>
  </si>
  <si>
    <t>Solvency</t>
  </si>
  <si>
    <t>Common equity ratio according to FICOD method (fully loaded)</t>
  </si>
  <si>
    <t>Leverage ratio according to Basel III (fully loaded)</t>
  </si>
  <si>
    <t>Credit risk</t>
  </si>
  <si>
    <t xml:space="preserve">Impaired loans ratio     </t>
  </si>
  <si>
    <t xml:space="preserve">     for loans more than 90 days overdue</t>
  </si>
  <si>
    <t>Liquidity</t>
  </si>
  <si>
    <t xml:space="preserve"> Net stable funding ratio (NSFR)</t>
  </si>
  <si>
    <t xml:space="preserve"> Liquidity coverage ratio (LCR)</t>
  </si>
  <si>
    <t xml:space="preserve">Credit risk: loan portfolio overview </t>
  </si>
  <si>
    <t>Total loan portfolio (in billions of EUR)</t>
  </si>
  <si>
    <t>Amount granted</t>
  </si>
  <si>
    <t xml:space="preserve">Total loan portfolio, by business unit (as a % of the portfolio of credit outstanding) </t>
  </si>
  <si>
    <t>Belgium</t>
  </si>
  <si>
    <t>Czech Republic</t>
  </si>
  <si>
    <t>International Markets</t>
  </si>
  <si>
    <t>Group Centre</t>
  </si>
  <si>
    <t>Total outstanding loan portfolio sector breakdown</t>
  </si>
  <si>
    <t>Private persons</t>
  </si>
  <si>
    <t>Finance and insurance</t>
  </si>
  <si>
    <t>Authorities</t>
  </si>
  <si>
    <t>Corporates</t>
  </si>
  <si>
    <t xml:space="preserve">   services</t>
  </si>
  <si>
    <t xml:space="preserve">   distribution</t>
  </si>
  <si>
    <t xml:space="preserve">   real estate</t>
  </si>
  <si>
    <t xml:space="preserve">   building &amp; construction</t>
  </si>
  <si>
    <t xml:space="preserve">   agriculture, farming, fishing</t>
  </si>
  <si>
    <t xml:space="preserve">   automotive</t>
  </si>
  <si>
    <t xml:space="preserve">   electricity</t>
  </si>
  <si>
    <t xml:space="preserve">   food producers</t>
  </si>
  <si>
    <t xml:space="preserve">   metals</t>
  </si>
  <si>
    <t xml:space="preserve">   shipping</t>
  </si>
  <si>
    <t xml:space="preserve">   machinery &amp; heavy equipment</t>
  </si>
  <si>
    <t xml:space="preserve">   chemicals</t>
  </si>
  <si>
    <t xml:space="preserve">   traders</t>
  </si>
  <si>
    <t xml:space="preserve">   hotels, bars &amp; restaurants</t>
  </si>
  <si>
    <t xml:space="preserve">   oil, gas &amp; other fuels</t>
  </si>
  <si>
    <t xml:space="preserve">   electrotechnics</t>
  </si>
  <si>
    <t>Total outstanding loan portfolio geographical breakdown</t>
  </si>
  <si>
    <t>Home countries</t>
  </si>
  <si>
    <t>Ireland</t>
  </si>
  <si>
    <t>Slovakia</t>
  </si>
  <si>
    <t>Hungary</t>
  </si>
  <si>
    <t>Bulgaria</t>
  </si>
  <si>
    <t>Rest of Western Europe</t>
  </si>
  <si>
    <t xml:space="preserve">   France</t>
  </si>
  <si>
    <t xml:space="preserve">   Netherlands</t>
  </si>
  <si>
    <t xml:space="preserve">   Great Britain</t>
  </si>
  <si>
    <t xml:space="preserve">   Spain</t>
  </si>
  <si>
    <t xml:space="preserve">   Luxemburg</t>
  </si>
  <si>
    <t xml:space="preserve">   Germany</t>
  </si>
  <si>
    <t xml:space="preserve">   other</t>
  </si>
  <si>
    <t>Rest of Central Europe</t>
  </si>
  <si>
    <t xml:space="preserve">   Russia</t>
  </si>
  <si>
    <t>North America</t>
  </si>
  <si>
    <t xml:space="preserve">   USA</t>
  </si>
  <si>
    <t xml:space="preserve">   Canada</t>
  </si>
  <si>
    <t>Asia</t>
  </si>
  <si>
    <t xml:space="preserve">   Hong Kong</t>
  </si>
  <si>
    <t xml:space="preserve">   Singapore</t>
  </si>
  <si>
    <t>Rest of the world</t>
  </si>
  <si>
    <t>Impaired loans (in millions of EUR or %)</t>
  </si>
  <si>
    <t>Amount outstanding</t>
  </si>
  <si>
    <t xml:space="preserve">     of which: more than 90 days past due</t>
  </si>
  <si>
    <t>Ratio of impaired loans, per business unit</t>
  </si>
  <si>
    <t xml:space="preserve">     Total</t>
  </si>
  <si>
    <t xml:space="preserve">          of which: more than 90 days past due</t>
  </si>
  <si>
    <t>Specific loan loss impairments (in millions of EUR) and Cover ratio (%)</t>
  </si>
  <si>
    <t>Specific loan loss impairments</t>
  </si>
  <si>
    <t>Cover ratio of impaired loans</t>
  </si>
  <si>
    <t xml:space="preserve">     Specific loan loss impairments / impaired loans</t>
  </si>
  <si>
    <t>Cover ratio of impaired loans, mortgage loans excluded</t>
  </si>
  <si>
    <t xml:space="preserve">     Specific loan loss impairments  / impaired loans, mortgage loans excluded</t>
  </si>
  <si>
    <t>Credit cost, by business unit (%)</t>
  </si>
  <si>
    <t xml:space="preserve">          Slovakia</t>
  </si>
  <si>
    <t xml:space="preserve">          Hungary</t>
  </si>
  <si>
    <t xml:space="preserve">          Bulgaria</t>
  </si>
  <si>
    <t xml:space="preserve">          Ireland</t>
  </si>
  <si>
    <t xml:space="preserve">     Group Centre </t>
  </si>
  <si>
    <t>1Q2017</t>
  </si>
  <si>
    <t>Overview KBC Group (consolidated, IFRS)</t>
  </si>
  <si>
    <t>Net result (in millions of EUR)</t>
  </si>
  <si>
    <t>Basic earnings per share (in EUR)</t>
  </si>
  <si>
    <t>1.47</t>
  </si>
  <si>
    <t>1.61</t>
  </si>
  <si>
    <t>Breakdown of the net result by business unit (in millions of EUR)</t>
  </si>
  <si>
    <t>39.4</t>
  </si>
  <si>
    <t xml:space="preserve">   </t>
  </si>
  <si>
    <t>88.2%</t>
  </si>
  <si>
    <t>56.8%</t>
  </si>
  <si>
    <t>14.0%</t>
  </si>
  <si>
    <t>8.9%</t>
  </si>
  <si>
    <t>4.8%</t>
  </si>
  <si>
    <t>3.1%</t>
  </si>
  <si>
    <t>0.6%</t>
  </si>
  <si>
    <t>7.3%</t>
  </si>
  <si>
    <t>1.8%</t>
  </si>
  <si>
    <t>1.7%</t>
  </si>
  <si>
    <t>1.1%</t>
  </si>
  <si>
    <t>0.4%</t>
  </si>
  <si>
    <t>1.0%</t>
  </si>
  <si>
    <t>0.5%</t>
  </si>
  <si>
    <t>0.1%</t>
  </si>
  <si>
    <t>1.6%</t>
  </si>
  <si>
    <t>1.4%</t>
  </si>
  <si>
    <t>0.2%</t>
  </si>
  <si>
    <t>0.3%</t>
  </si>
  <si>
    <t>0.8%</t>
  </si>
  <si>
    <t>10 583</t>
  </si>
  <si>
    <t>5 711</t>
  </si>
  <si>
    <t>3.3%</t>
  </si>
  <si>
    <t>3.0%</t>
  </si>
  <si>
    <t>2.8%</t>
  </si>
  <si>
    <t>25.4%</t>
  </si>
  <si>
    <t>8.8%</t>
  </si>
  <si>
    <t>7.2%</t>
  </si>
  <si>
    <t>3.9%</t>
  </si>
  <si>
    <t>4 874</t>
  </si>
  <si>
    <t>3 603</t>
  </si>
  <si>
    <t>0.12%</t>
  </si>
  <si>
    <t>0.24%</t>
  </si>
  <si>
    <t>0.11%</t>
  </si>
  <si>
    <t>-0.16%</t>
  </si>
  <si>
    <t>-0.33%</t>
  </si>
  <si>
    <t>0.32%</t>
  </si>
  <si>
    <t xml:space="preserve">0.67% </t>
  </si>
  <si>
    <t>0.09%</t>
  </si>
  <si>
    <t>Consolidated income statement, IFRS</t>
  </si>
  <si>
    <t>Net result from financial instruments at fair value through P&amp;L</t>
  </si>
  <si>
    <t xml:space="preserve">     on loans and receivables</t>
  </si>
  <si>
    <t xml:space="preserve">     on available-for-sale assets</t>
  </si>
  <si>
    <t xml:space="preserve">     on goodwill</t>
  </si>
  <si>
    <t xml:space="preserve">     other</t>
  </si>
  <si>
    <t>Net post-tax result from discontinued operations</t>
  </si>
  <si>
    <t xml:space="preserve">      attributable to minority interests</t>
  </si>
  <si>
    <t xml:space="preserve">     attributable to equity holders of the parent</t>
  </si>
  <si>
    <t>Basic earnings per share (EUR)</t>
  </si>
  <si>
    <t>1.69</t>
  </si>
  <si>
    <t>Diluted earnings per share (EUR)</t>
  </si>
  <si>
    <t>55% (57%)</t>
  </si>
  <si>
    <t>Common equity ratio according to Basel III Danish Compromise method (phased-in/fully loaded)</t>
  </si>
  <si>
    <t>16.2%/15.8%</t>
  </si>
  <si>
    <t>14.5%</t>
  </si>
  <si>
    <t>6.1%</t>
  </si>
  <si>
    <t>Cost/income ratio, banking (between brackets: when evenly spreading the bank taxes and excluding some non-operational items)</t>
  </si>
  <si>
    <t>Group Centre - Breakdown net result</t>
  </si>
  <si>
    <t>Group Centre - Breakdown P&amp;L</t>
  </si>
  <si>
    <t>Business Unit Belgium - Breakdown P&amp;L</t>
  </si>
  <si>
    <t>Business unit Czech Republic - Breakdown P&amp;L</t>
  </si>
  <si>
    <t>Business unit International Markets - Breakdown P&amp;L</t>
  </si>
  <si>
    <t>Ireland - Breakdown P&amp;L</t>
  </si>
  <si>
    <t>Slovakia - Breakdown P&amp;L</t>
  </si>
  <si>
    <t>Hungary - Breakdown P&amp;L</t>
  </si>
  <si>
    <t>Bulgaria - Breakdown P&amp;L</t>
  </si>
  <si>
    <t>Risk-weighted assets, banking (end of period, Basel III, fully loaded in ’17, phased-in ‘16)</t>
  </si>
  <si>
    <t>2Q2017</t>
  </si>
  <si>
    <t>1H2017</t>
  </si>
  <si>
    <t>1H2016</t>
  </si>
  <si>
    <t>1 485</t>
  </si>
  <si>
    <t>1 113</t>
  </si>
  <si>
    <t>2.01</t>
  </si>
  <si>
    <t>3.49</t>
  </si>
  <si>
    <t>2.60</t>
  </si>
  <si>
    <t>39.8</t>
  </si>
  <si>
    <t>35.5</t>
  </si>
  <si>
    <t>Credit cost ratio*</t>
  </si>
  <si>
    <t>56% (53%)</t>
  </si>
  <si>
    <t>-0.10%</t>
  </si>
  <si>
    <t>6.9%</t>
  </si>
  <si>
    <t>1Q 2017</t>
  </si>
  <si>
    <t>4Q 2016</t>
  </si>
  <si>
    <t>3Q 2016</t>
  </si>
  <si>
    <t>2Q 2016</t>
  </si>
  <si>
    <t>Net Interest Income</t>
  </si>
  <si>
    <t>Non-life insurance before reinsurance</t>
  </si>
  <si>
    <t>Earned premiums Non-life</t>
  </si>
  <si>
    <t>Technical charges Non-life</t>
  </si>
  <si>
    <t>Life insurance before reinsurance</t>
  </si>
  <si>
    <t>Earned premiums Life</t>
  </si>
  <si>
    <t>Technical charges Life</t>
  </si>
  <si>
    <t>Net Result from FIFV through profit or loss</t>
  </si>
  <si>
    <t>Net Realised result from Available for sale assets</t>
  </si>
  <si>
    <t>Net Fee and Commission Income</t>
  </si>
  <si>
    <t>Net other income</t>
  </si>
  <si>
    <t>Impairment on Loans and receivables</t>
  </si>
  <si>
    <t>Impairment on Other</t>
  </si>
  <si>
    <t>Share in results of assoc. comp &amp; joint-ventures</t>
  </si>
  <si>
    <t>Income tax</t>
  </si>
  <si>
    <t>Attributable to Minority Interest</t>
  </si>
  <si>
    <t>Risk-weighted assets, banking (end of period, Basel III, fully loaded as of ‘16)</t>
  </si>
  <si>
    <t>§</t>
  </si>
  <si>
    <t>2Q 2017</t>
  </si>
  <si>
    <t xml:space="preserve">   textile &amp; apparel</t>
  </si>
  <si>
    <t>1.5%</t>
  </si>
  <si>
    <r>
      <t xml:space="preserve">Amount outstanding </t>
    </r>
    <r>
      <rPr>
        <vertAlign val="superscript"/>
        <sz val="10"/>
        <color theme="1"/>
        <rFont val="Arial"/>
        <family val="2"/>
      </rPr>
      <t>1</t>
    </r>
  </si>
  <si>
    <r>
      <t xml:space="preserve">   other </t>
    </r>
    <r>
      <rPr>
        <vertAlign val="superscript"/>
        <sz val="10"/>
        <color theme="1"/>
        <rFont val="Arial"/>
        <family val="2"/>
      </rPr>
      <t>2</t>
    </r>
  </si>
  <si>
    <r>
      <t xml:space="preserve">   </t>
    </r>
    <r>
      <rPr>
        <i/>
        <sz val="10"/>
        <color theme="1"/>
        <rFont val="Arial"/>
        <family val="2"/>
      </rPr>
      <t>China</t>
    </r>
  </si>
  <si>
    <t>10 505</t>
  </si>
  <si>
    <t>5 896</t>
  </si>
  <si>
    <t>2.6%</t>
  </si>
  <si>
    <t>23.6%</t>
  </si>
  <si>
    <t>9.6%</t>
  </si>
  <si>
    <t>4 968</t>
  </si>
  <si>
    <t>3 787</t>
  </si>
  <si>
    <t>0.06%</t>
  </si>
  <si>
    <t>-1.10%</t>
  </si>
  <si>
    <t>0.07%</t>
  </si>
  <si>
    <t>-0.42%</t>
  </si>
  <si>
    <t>0.85%</t>
  </si>
  <si>
    <t>-2.11%</t>
  </si>
  <si>
    <t xml:space="preserve">0.32% </t>
  </si>
  <si>
    <t xml:space="preserve"> </t>
  </si>
  <si>
    <t>15.8%/15.7%</t>
  </si>
  <si>
    <t>14.8%</t>
  </si>
  <si>
    <t>5.7%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</si>
</sst>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_);_(* \(#,##0\);_(* &quot;-&quot;_);_(@_)"/>
    <numFmt numFmtId="165" formatCode="_(* #,##0.00_);_(* \(#,##0.00\);_(* &quot;-&quot;??_);_(@_)"/>
    <numFmt numFmtId="166" formatCode="d/mm/yyyy;@"/>
    <numFmt numFmtId="167" formatCode="yyyydd"/>
    <numFmt numFmtId="168" formatCode="#,##0.0"/>
    <numFmt numFmtId="169" formatCode="_(&quot;€&quot;* #,##0_);_(&quot;€&quot;* \(#,##0\);_(&quot;€&quot;* &quot;-&quot;_);_(@_)"/>
    <numFmt numFmtId="170" formatCode="_(&quot;€&quot;* #,##0.00_);_(&quot;€&quot;* \(#,##0.00\);_(&quot;€&quot;* &quot;-&quot;??_);_(@_)"/>
    <numFmt numFmtId="171" formatCode="#\ ##0"/>
    <numFmt numFmtId="172" formatCode="_-* #,##0\ _B_F_-;\-* #,##0\ _B_F_-;_-* &quot;-&quot;??\ _B_F_-;_-@_-"/>
  </numFmts>
  <fonts count="70" x14ac:knownFonts="1"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24"/>
      <name val="Arial"/>
      <family val="2"/>
    </font>
    <font>
      <sz val="10"/>
      <color theme="2" tint="-0.249977111117893"/>
      <name val="Arial"/>
      <family val="2"/>
    </font>
    <font>
      <b/>
      <sz val="16"/>
      <color theme="1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2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0"/>
      <color theme="6" tint="0.39997558519241921"/>
      <name val="Arial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6"/>
      <color theme="1"/>
      <name val="Arial"/>
      <family val="2"/>
    </font>
    <font>
      <b/>
      <sz val="24"/>
      <color theme="1"/>
      <name val="Arial"/>
      <family val="2"/>
    </font>
    <font>
      <sz val="10"/>
      <color rgb="FFFF0000"/>
      <name val="Arial"/>
      <family val="2"/>
    </font>
    <font>
      <i/>
      <sz val="16"/>
      <color theme="1"/>
      <name val="Calibri"/>
      <family val="2"/>
      <scheme val="minor"/>
    </font>
    <font>
      <b/>
      <sz val="14"/>
      <color rgb="FF00B0F0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sz val="14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rgb="FFFF0000"/>
      <name val="Calibri"/>
      <family val="2"/>
      <scheme val="minor"/>
    </font>
    <font>
      <sz val="11"/>
      <color theme="1"/>
      <name val="Calibri"/>
      <family val="2"/>
    </font>
    <font>
      <i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  <font>
      <sz val="3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theme="8"/>
      <name val="Calibri"/>
      <family val="2"/>
      <scheme val="minor"/>
    </font>
    <font>
      <sz val="16"/>
      <color rgb="FF00B0F0"/>
      <name val="Arial"/>
      <family val="2"/>
    </font>
    <font>
      <sz val="14"/>
      <color rgb="FF00B0F0"/>
      <name val="Calibri"/>
      <family val="2"/>
      <scheme val="minor"/>
    </font>
    <font>
      <i/>
      <sz val="16"/>
      <name val="Calibri"/>
      <family val="2"/>
      <scheme val="minor"/>
    </font>
    <font>
      <sz val="16"/>
      <name val="Arial"/>
      <family val="2"/>
    </font>
    <font>
      <sz val="7"/>
      <name val="Arial"/>
      <family val="2"/>
    </font>
    <font>
      <b/>
      <sz val="10"/>
      <color rgb="FF00B0F0"/>
      <name val="Arial"/>
      <family val="2"/>
    </font>
    <font>
      <b/>
      <sz val="16"/>
      <color rgb="FF00B0F0"/>
      <name val="Arial"/>
      <family val="2"/>
    </font>
    <font>
      <sz val="10"/>
      <color rgb="FF1F497D"/>
      <name val="Arial"/>
      <family val="2"/>
    </font>
    <font>
      <i/>
      <sz val="10"/>
      <color rgb="FF1F497D"/>
      <name val="Arial"/>
      <family val="2"/>
    </font>
    <font>
      <b/>
      <sz val="10"/>
      <color rgb="FF1F497D"/>
      <name val="Arial"/>
      <family val="2"/>
    </font>
    <font>
      <sz val="10"/>
      <color theme="1"/>
      <name val="Times New Roman"/>
      <family val="1"/>
    </font>
    <font>
      <b/>
      <sz val="24"/>
      <color rgb="FF00B0F0"/>
      <name val="Calibri"/>
      <family val="2"/>
      <scheme val="minor"/>
    </font>
    <font>
      <b/>
      <sz val="24"/>
      <color theme="8"/>
      <name val="Calibri"/>
      <family val="2"/>
      <scheme val="minor"/>
    </font>
    <font>
      <sz val="26"/>
      <color rgb="FF00B0F0"/>
      <name val="Rockwell"/>
      <family val="1"/>
    </font>
    <font>
      <sz val="10"/>
      <color rgb="FF00B0F0"/>
      <name val="Arial"/>
      <family val="2"/>
    </font>
    <font>
      <vertAlign val="superscript"/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1F497D"/>
      <name val="Rockwell"/>
      <family val="1"/>
    </font>
  </fonts>
  <fills count="2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Gray">
        <bgColor rgb="FF92D050"/>
      </patternFill>
    </fill>
    <fill>
      <patternFill patternType="lightGray">
        <bgColor theme="4" tint="0.39994506668294322"/>
      </patternFill>
    </fill>
    <fill>
      <patternFill patternType="solid">
        <fgColor theme="0"/>
        <bgColor indexed="64"/>
      </patternFill>
    </fill>
    <fill>
      <patternFill patternType="solid">
        <fgColor rgb="FF5A5A5A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auto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theme="0" tint="-0.1499069185460982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rgb="FFFFFF99"/>
        <bgColor indexed="64"/>
      </patternFill>
    </fill>
    <fill>
      <patternFill patternType="lightGray">
        <bgColor theme="0" tint="-0.149937437055574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BE5F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rgb="FF81818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818181"/>
      </left>
      <right/>
      <top style="medium">
        <color rgb="FF818181"/>
      </top>
      <bottom/>
      <diagonal/>
    </border>
    <border>
      <left/>
      <right/>
      <top style="medium">
        <color rgb="FF818181"/>
      </top>
      <bottom/>
      <diagonal/>
    </border>
    <border>
      <left/>
      <right style="medium">
        <color rgb="FF818181"/>
      </right>
      <top style="medium">
        <color rgb="FF818181"/>
      </top>
      <bottom/>
      <diagonal/>
    </border>
    <border>
      <left style="medium">
        <color rgb="FF818181"/>
      </left>
      <right/>
      <top/>
      <bottom/>
      <diagonal/>
    </border>
    <border>
      <left/>
      <right style="medium">
        <color rgb="FF818181"/>
      </right>
      <top/>
      <bottom/>
      <diagonal/>
    </border>
    <border>
      <left style="medium">
        <color rgb="FF818181"/>
      </left>
      <right/>
      <top/>
      <bottom style="medium">
        <color rgb="FF818181"/>
      </bottom>
      <diagonal/>
    </border>
    <border>
      <left/>
      <right style="medium">
        <color rgb="FF818181"/>
      </right>
      <top/>
      <bottom style="medium">
        <color rgb="FF818181"/>
      </bottom>
      <diagonal/>
    </border>
    <border>
      <left/>
      <right/>
      <top/>
      <bottom style="medium">
        <color rgb="FF808080"/>
      </bottom>
      <diagonal/>
    </border>
    <border>
      <left/>
      <right/>
      <top style="medium">
        <color rgb="FF808080"/>
      </top>
      <bottom/>
      <diagonal/>
    </border>
    <border>
      <left/>
      <right/>
      <top/>
      <bottom style="medium">
        <color rgb="FF365F91"/>
      </bottom>
      <diagonal/>
    </border>
    <border>
      <left/>
      <right/>
      <top/>
      <bottom style="medium">
        <color rgb="FF1F497D"/>
      </bottom>
      <diagonal/>
    </border>
    <border>
      <left/>
      <right/>
      <top style="medium">
        <color rgb="FF1F497D"/>
      </top>
      <bottom/>
      <diagonal/>
    </border>
    <border>
      <left/>
      <right/>
      <top style="medium">
        <color rgb="FF1F497D"/>
      </top>
      <bottom style="medium">
        <color rgb="FF1F497D"/>
      </bottom>
      <diagonal/>
    </border>
    <border>
      <left/>
      <right/>
      <top style="medium">
        <color rgb="FF808080"/>
      </top>
      <bottom style="medium">
        <color rgb="FF808080"/>
      </bottom>
      <diagonal/>
    </border>
  </borders>
  <cellStyleXfs count="53">
    <xf numFmtId="0" fontId="0" fillId="0" borderId="0"/>
    <xf numFmtId="0" fontId="4" fillId="3" borderId="0" applyBorder="0">
      <alignment horizontal="left"/>
      <protection hidden="1"/>
    </xf>
    <xf numFmtId="49" fontId="6" fillId="5" borderId="0">
      <alignment horizontal="left" wrapText="1"/>
      <protection hidden="1"/>
    </xf>
    <xf numFmtId="3" fontId="9" fillId="7" borderId="2">
      <protection locked="0"/>
    </xf>
    <xf numFmtId="0" fontId="9" fillId="7" borderId="3"/>
    <xf numFmtId="0" fontId="9" fillId="8" borderId="3">
      <alignment horizontal="left" indent="2"/>
    </xf>
    <xf numFmtId="3" fontId="9" fillId="8" borderId="2">
      <alignment horizontal="right"/>
    </xf>
    <xf numFmtId="3" fontId="7" fillId="9" borderId="2">
      <alignment horizontal="right"/>
    </xf>
    <xf numFmtId="0" fontId="7" fillId="9" borderId="3">
      <alignment horizontal="left" indent="3"/>
    </xf>
    <xf numFmtId="3" fontId="8" fillId="10" borderId="2">
      <alignment horizontal="right"/>
    </xf>
    <xf numFmtId="0" fontId="8" fillId="0" borderId="0">
      <alignment horizontal="left" indent="4"/>
    </xf>
    <xf numFmtId="0" fontId="4" fillId="11" borderId="0" applyNumberFormat="0" applyFont="0" applyFill="0" applyBorder="0" applyAlignment="0">
      <alignment horizontal="left"/>
      <protection hidden="1"/>
    </xf>
    <xf numFmtId="0" fontId="4" fillId="11" borderId="0" applyNumberFormat="0" applyFont="0" applyFill="0" applyBorder="0" applyAlignment="0">
      <alignment horizontal="left"/>
      <protection locked="0"/>
    </xf>
    <xf numFmtId="0" fontId="11" fillId="0" borderId="0"/>
    <xf numFmtId="0" fontId="4" fillId="3" borderId="2" applyFill="0">
      <alignment horizontal="center" wrapText="1"/>
    </xf>
    <xf numFmtId="0" fontId="4" fillId="0" borderId="0" applyFill="0" applyBorder="0">
      <alignment horizontal="left" wrapText="1"/>
    </xf>
    <xf numFmtId="0" fontId="4" fillId="0" borderId="0" applyFill="0" applyBorder="0">
      <alignment horizontal="left" wrapText="1" indent="1"/>
    </xf>
    <xf numFmtId="0" fontId="13" fillId="0" borderId="8">
      <alignment horizontal="left" vertical="center" wrapText="1" indent="3"/>
    </xf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9" fontId="5" fillId="0" borderId="0" applyFill="0" applyBorder="0">
      <alignment horizontal="left" wrapText="1"/>
    </xf>
    <xf numFmtId="0" fontId="4" fillId="16" borderId="0" applyBorder="0">
      <alignment wrapText="1"/>
    </xf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7" fillId="0" borderId="2">
      <alignment horizontal="center" vertical="center" wrapText="1"/>
    </xf>
    <xf numFmtId="0" fontId="45" fillId="0" borderId="2">
      <alignment horizontal="center" vertical="center" wrapText="1"/>
    </xf>
    <xf numFmtId="3" fontId="8" fillId="0" borderId="13">
      <alignment horizontal="right"/>
    </xf>
    <xf numFmtId="0" fontId="8" fillId="0" borderId="0" applyAlignment="0"/>
    <xf numFmtId="3" fontId="46" fillId="0" borderId="0" applyFill="0" applyBorder="0">
      <alignment horizontal="left" wrapText="1" indent="3"/>
    </xf>
    <xf numFmtId="3" fontId="46" fillId="0" borderId="13">
      <alignment horizontal="right" indent="2"/>
    </xf>
    <xf numFmtId="3" fontId="7" fillId="0" borderId="13">
      <alignment horizontal="right"/>
    </xf>
    <xf numFmtId="3" fontId="47" fillId="0" borderId="0" applyBorder="0" applyAlignment="0">
      <alignment horizontal="left"/>
    </xf>
    <xf numFmtId="49" fontId="2" fillId="0" borderId="0" applyFill="0" applyBorder="0">
      <alignment horizontal="left" wrapText="1"/>
    </xf>
    <xf numFmtId="0" fontId="4" fillId="17" borderId="0">
      <protection hidden="1"/>
    </xf>
    <xf numFmtId="0" fontId="8" fillId="3" borderId="0" applyBorder="0">
      <alignment horizontal="left"/>
      <protection hidden="1"/>
    </xf>
    <xf numFmtId="3" fontId="4" fillId="18" borderId="0" applyBorder="0">
      <alignment horizontal="right" vertical="center" wrapText="1"/>
    </xf>
    <xf numFmtId="3" fontId="4" fillId="0" borderId="0" applyFill="0" applyBorder="0">
      <alignment horizontal="right"/>
    </xf>
    <xf numFmtId="4" fontId="4" fillId="0" borderId="0" applyFill="0" applyBorder="0">
      <alignment horizontal="right"/>
    </xf>
    <xf numFmtId="3" fontId="1" fillId="1" borderId="13"/>
    <xf numFmtId="0" fontId="4" fillId="19" borderId="0">
      <alignment wrapText="1"/>
    </xf>
    <xf numFmtId="49" fontId="6" fillId="5" borderId="0">
      <alignment horizontal="left" wrapText="1"/>
      <protection hidden="1"/>
    </xf>
    <xf numFmtId="0" fontId="7" fillId="0" borderId="22">
      <alignment horizontal="left" vertical="center"/>
    </xf>
    <xf numFmtId="0" fontId="7" fillId="0" borderId="20">
      <alignment horizontal="center" vertical="center"/>
    </xf>
    <xf numFmtId="3" fontId="4" fillId="0" borderId="0" applyFill="0" applyBorder="0">
      <alignment horizontal="right" wrapText="1"/>
    </xf>
    <xf numFmtId="0" fontId="2" fillId="0" borderId="0" applyBorder="0">
      <alignment horizontal="left" wrapText="1"/>
    </xf>
    <xf numFmtId="0" fontId="4" fillId="0" borderId="0" applyFill="0" applyBorder="0">
      <alignment horizontal="left" wrapText="1" indent="2"/>
    </xf>
    <xf numFmtId="0" fontId="48" fillId="0" borderId="1">
      <alignment horizontal="left" vertical="center"/>
    </xf>
    <xf numFmtId="49" fontId="2" fillId="0" borderId="0" applyProtection="0"/>
    <xf numFmtId="0" fontId="4" fillId="19" borderId="0" applyNumberFormat="0">
      <alignment wrapText="1"/>
    </xf>
    <xf numFmtId="49" fontId="6" fillId="5" borderId="0">
      <alignment horizontal="left" wrapText="1"/>
      <protection hidden="1"/>
    </xf>
    <xf numFmtId="0" fontId="3" fillId="0" borderId="0" applyFill="0" applyBorder="0">
      <alignment horizontal="left" wrapText="1" indent="1"/>
    </xf>
  </cellStyleXfs>
  <cellXfs count="441">
    <xf numFmtId="0" fontId="0" fillId="0" borderId="0" xfId="0"/>
    <xf numFmtId="49" fontId="6" fillId="5" borderId="0" xfId="2">
      <alignment horizontal="left" wrapText="1"/>
      <protection hidden="1"/>
    </xf>
    <xf numFmtId="166" fontId="4" fillId="3" borderId="0" xfId="1" applyNumberFormat="1" applyBorder="1">
      <alignment horizontal="left"/>
      <protection hidden="1"/>
    </xf>
    <xf numFmtId="14" fontId="4" fillId="3" borderId="0" xfId="1" applyNumberFormat="1" applyBorder="1">
      <alignment horizontal="left"/>
      <protection hidden="1"/>
    </xf>
    <xf numFmtId="49" fontId="4" fillId="3" borderId="0" xfId="1" applyNumberFormat="1" applyBorder="1">
      <alignment horizontal="left"/>
      <protection hidden="1"/>
    </xf>
    <xf numFmtId="0" fontId="0" fillId="3" borderId="0" xfId="1" applyFont="1" applyBorder="1" applyAlignment="1">
      <alignment horizontal="left" wrapText="1"/>
      <protection hidden="1"/>
    </xf>
    <xf numFmtId="3" fontId="0" fillId="0" borderId="0" xfId="0" applyNumberFormat="1"/>
    <xf numFmtId="0" fontId="2" fillId="0" borderId="0" xfId="0" applyFont="1"/>
    <xf numFmtId="49" fontId="3" fillId="0" borderId="0" xfId="0" applyNumberFormat="1" applyFont="1"/>
    <xf numFmtId="49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0" fillId="0" borderId="0" xfId="0"/>
    <xf numFmtId="49" fontId="2" fillId="0" borderId="0" xfId="0" applyNumberFormat="1" applyFont="1"/>
    <xf numFmtId="0" fontId="5" fillId="0" borderId="0" xfId="0" applyFont="1"/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49" fontId="0" fillId="0" borderId="0" xfId="0" applyNumberFormat="1"/>
    <xf numFmtId="0" fontId="4" fillId="3" borderId="0" xfId="1">
      <alignment horizontal="left"/>
      <protection hidden="1"/>
    </xf>
    <xf numFmtId="0" fontId="1" fillId="0" borderId="0" xfId="0" applyNumberFormat="1" applyFont="1"/>
    <xf numFmtId="0" fontId="4" fillId="3" borderId="0" xfId="1" applyBorder="1">
      <alignment horizontal="left"/>
      <protection hidden="1"/>
    </xf>
    <xf numFmtId="0" fontId="0" fillId="0" borderId="0" xfId="0" applyNumberFormat="1"/>
    <xf numFmtId="0" fontId="0" fillId="4" borderId="0" xfId="0" applyFont="1" applyFill="1"/>
    <xf numFmtId="0" fontId="0" fillId="0" borderId="0" xfId="0" applyFont="1"/>
    <xf numFmtId="0" fontId="3" fillId="0" borderId="0" xfId="0" applyNumberFormat="1" applyFont="1"/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 applyBorder="1"/>
    <xf numFmtId="0" fontId="10" fillId="0" borderId="0" xfId="0" applyNumberFormat="1" applyFont="1"/>
    <xf numFmtId="0" fontId="11" fillId="6" borderId="1" xfId="0" applyFont="1" applyFill="1" applyBorder="1"/>
    <xf numFmtId="14" fontId="11" fillId="6" borderId="1" xfId="0" applyNumberFormat="1" applyFont="1" applyFill="1" applyBorder="1" applyAlignment="1">
      <alignment horizontal="left"/>
    </xf>
    <xf numFmtId="0" fontId="0" fillId="0" borderId="0" xfId="0"/>
    <xf numFmtId="0" fontId="11" fillId="6" borderId="4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2" borderId="0" xfId="0" applyFont="1" applyFill="1"/>
    <xf numFmtId="49" fontId="0" fillId="2" borderId="0" xfId="0" applyNumberFormat="1" applyFont="1" applyFill="1"/>
    <xf numFmtId="0" fontId="0" fillId="0" borderId="0" xfId="0"/>
    <xf numFmtId="0" fontId="0" fillId="0" borderId="0" xfId="0" applyAlignment="1">
      <alignment horizontal="left"/>
    </xf>
    <xf numFmtId="49" fontId="0" fillId="2" borderId="0" xfId="0" applyNumberFormat="1" applyFont="1" applyFill="1"/>
    <xf numFmtId="0" fontId="0" fillId="0" borderId="0" xfId="0"/>
    <xf numFmtId="0" fontId="0" fillId="3" borderId="0" xfId="1" applyFont="1" applyBorder="1">
      <alignment horizontal="left"/>
      <protection hidden="1"/>
    </xf>
    <xf numFmtId="0" fontId="11" fillId="6" borderId="0" xfId="0" applyFont="1" applyFill="1" applyBorder="1"/>
    <xf numFmtId="14" fontId="11" fillId="6" borderId="0" xfId="0" applyNumberFormat="1" applyFont="1" applyFill="1" applyBorder="1" applyAlignment="1">
      <alignment horizontal="left"/>
    </xf>
    <xf numFmtId="0" fontId="0" fillId="0" borderId="0" xfId="0" quotePrefix="1"/>
    <xf numFmtId="0" fontId="0" fillId="0" borderId="8" xfId="0" applyBorder="1" applyProtection="1">
      <protection locked="0"/>
    </xf>
    <xf numFmtId="0" fontId="0" fillId="0" borderId="0" xfId="0" applyBorder="1" applyProtection="1">
      <protection locked="0"/>
    </xf>
    <xf numFmtId="49" fontId="0" fillId="0" borderId="9" xfId="0" applyNumberFormat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9" xfId="0" applyNumberFormat="1" applyBorder="1" applyProtection="1">
      <protection locked="0"/>
    </xf>
    <xf numFmtId="49" fontId="0" fillId="0" borderId="0" xfId="0" applyNumberFormat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Protection="1">
      <protection locked="0"/>
    </xf>
    <xf numFmtId="2" fontId="0" fillId="0" borderId="10" xfId="0" applyNumberFormat="1" applyBorder="1" applyProtection="1">
      <protection locked="0"/>
    </xf>
    <xf numFmtId="2" fontId="0" fillId="0" borderId="11" xfId="0" quotePrefix="1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0" fontId="0" fillId="0" borderId="0" xfId="0" applyFill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49" fontId="0" fillId="0" borderId="6" xfId="0" applyNumberFormat="1" applyBorder="1" applyProtection="1">
      <protection locked="0"/>
    </xf>
    <xf numFmtId="49" fontId="2" fillId="0" borderId="5" xfId="0" applyNumberFormat="1" applyFon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5" xfId="0" applyBorder="1" applyProtection="1">
      <protection locked="0"/>
    </xf>
    <xf numFmtId="49" fontId="2" fillId="0" borderId="7" xfId="0" applyNumberFormat="1" applyFont="1" applyBorder="1" applyProtection="1">
      <protection locked="0"/>
    </xf>
    <xf numFmtId="49" fontId="2" fillId="0" borderId="0" xfId="0" applyNumberFormat="1" applyFont="1" applyProtection="1">
      <protection locked="0"/>
    </xf>
    <xf numFmtId="49" fontId="0" fillId="0" borderId="0" xfId="0" applyNumberFormat="1" applyFont="1" applyProtection="1">
      <protection locked="0"/>
    </xf>
    <xf numFmtId="49" fontId="0" fillId="0" borderId="8" xfId="0" applyNumberFormat="1" applyBorder="1" applyProtection="1">
      <protection locked="0"/>
    </xf>
    <xf numFmtId="49" fontId="2" fillId="0" borderId="0" xfId="0" applyNumberFormat="1" applyFont="1" applyBorder="1" applyProtection="1">
      <protection locked="0"/>
    </xf>
    <xf numFmtId="49" fontId="2" fillId="0" borderId="9" xfId="0" applyNumberFormat="1" applyFont="1" applyBorder="1" applyProtection="1">
      <protection locked="0"/>
    </xf>
    <xf numFmtId="49" fontId="0" fillId="0" borderId="10" xfId="0" applyNumberFormat="1" applyBorder="1" applyProtection="1">
      <protection locked="0"/>
    </xf>
    <xf numFmtId="49" fontId="0" fillId="0" borderId="11" xfId="0" applyNumberFormat="1" applyBorder="1" applyProtection="1">
      <protection locked="0"/>
    </xf>
    <xf numFmtId="0" fontId="0" fillId="12" borderId="0" xfId="0" applyNumberFormat="1" applyFill="1"/>
    <xf numFmtId="49" fontId="0" fillId="12" borderId="0" xfId="0" applyNumberFormat="1" applyFill="1"/>
    <xf numFmtId="0" fontId="0" fillId="12" borderId="0" xfId="0" applyFill="1"/>
    <xf numFmtId="49" fontId="17" fillId="12" borderId="1" xfId="0" applyNumberFormat="1" applyFont="1" applyFill="1" applyBorder="1" applyAlignment="1">
      <alignment horizontal="center" vertical="center"/>
    </xf>
    <xf numFmtId="49" fontId="17" fillId="12" borderId="1" xfId="0" applyNumberFormat="1" applyFont="1" applyFill="1" applyBorder="1" applyAlignment="1">
      <alignment horizontal="center"/>
    </xf>
    <xf numFmtId="49" fontId="0" fillId="12" borderId="0" xfId="0" applyNumberFormat="1" applyFill="1" applyBorder="1"/>
    <xf numFmtId="49" fontId="0" fillId="12" borderId="0" xfId="0" applyNumberFormat="1" applyFill="1" applyAlignment="1">
      <alignment horizontal="left"/>
    </xf>
    <xf numFmtId="167" fontId="0" fillId="12" borderId="0" xfId="0" applyNumberFormat="1" applyFill="1" applyAlignment="1">
      <alignment horizontal="left"/>
    </xf>
    <xf numFmtId="0" fontId="5" fillId="12" borderId="1" xfId="0" applyNumberFormat="1" applyFont="1" applyFill="1" applyBorder="1" applyAlignment="1" applyProtection="1">
      <alignment horizontal="center" vertical="center"/>
      <protection locked="0"/>
    </xf>
    <xf numFmtId="0" fontId="2" fillId="1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12" borderId="1" xfId="0" applyNumberFormat="1" applyFill="1" applyBorder="1" applyAlignment="1" applyProtection="1">
      <alignment horizontal="center" vertical="center"/>
      <protection locked="0"/>
    </xf>
    <xf numFmtId="0" fontId="0" fillId="12" borderId="1" xfId="0" applyNumberFormat="1" applyFill="1" applyBorder="1" applyAlignment="1" applyProtection="1">
      <alignment horizontal="center" vertical="center" wrapText="1"/>
      <protection locked="0"/>
    </xf>
    <xf numFmtId="0" fontId="15" fillId="12" borderId="0" xfId="0" applyFont="1" applyFill="1" applyAlignment="1">
      <alignment horizontal="center"/>
    </xf>
    <xf numFmtId="49" fontId="5" fillId="13" borderId="1" xfId="0" applyNumberFormat="1" applyFont="1" applyFill="1" applyBorder="1" applyAlignment="1">
      <alignment horizontal="center" vertical="center"/>
    </xf>
    <xf numFmtId="0" fontId="5" fillId="13" borderId="1" xfId="0" applyNumberFormat="1" applyFont="1" applyFill="1" applyBorder="1" applyAlignment="1" applyProtection="1">
      <alignment horizontal="center" vertical="center"/>
      <protection locked="0"/>
    </xf>
    <xf numFmtId="0" fontId="5" fillId="13" borderId="1" xfId="0" applyNumberFormat="1" applyFont="1" applyFill="1" applyBorder="1" applyAlignment="1" applyProtection="1">
      <alignment horizontal="center" vertical="center"/>
    </xf>
    <xf numFmtId="0" fontId="18" fillId="13" borderId="1" xfId="0" applyNumberFormat="1" applyFont="1" applyFill="1" applyBorder="1" applyAlignment="1">
      <alignment horizontal="center" vertical="center"/>
    </xf>
    <xf numFmtId="0" fontId="19" fillId="12" borderId="0" xfId="0" applyNumberFormat="1" applyFont="1" applyFill="1"/>
    <xf numFmtId="0" fontId="0" fillId="0" borderId="0" xfId="0"/>
    <xf numFmtId="0" fontId="1" fillId="0" borderId="0" xfId="0" applyFont="1"/>
    <xf numFmtId="14" fontId="16" fillId="2" borderId="1" xfId="0" applyNumberFormat="1" applyFont="1" applyFill="1" applyBorder="1" applyAlignment="1" applyProtection="1">
      <alignment horizontal="center" vertical="center"/>
      <protection locked="0"/>
    </xf>
    <xf numFmtId="0" fontId="16" fillId="2" borderId="1" xfId="0" applyNumberFormat="1" applyFont="1" applyFill="1" applyBorder="1" applyAlignment="1" applyProtection="1">
      <alignment horizontal="center" vertical="center"/>
      <protection locked="0"/>
    </xf>
    <xf numFmtId="49" fontId="23" fillId="14" borderId="0" xfId="0" applyNumberFormat="1" applyFont="1" applyFill="1"/>
    <xf numFmtId="0" fontId="2" fillId="12" borderId="0" xfId="0" applyFont="1" applyFill="1"/>
    <xf numFmtId="49" fontId="2" fillId="12" borderId="0" xfId="0" applyNumberFormat="1" applyFont="1" applyFill="1"/>
    <xf numFmtId="0" fontId="2" fillId="12" borderId="0" xfId="0" applyFont="1" applyFill="1" applyAlignment="1">
      <alignment horizontal="center"/>
    </xf>
    <xf numFmtId="3" fontId="1" fillId="0" borderId="0" xfId="0" applyNumberFormat="1" applyFont="1" applyFill="1"/>
    <xf numFmtId="0" fontId="1" fillId="0" borderId="0" xfId="0" applyFont="1" applyBorder="1"/>
    <xf numFmtId="3" fontId="1" fillId="0" borderId="0" xfId="0" applyNumberFormat="1" applyFont="1" applyFill="1" applyBorder="1"/>
    <xf numFmtId="0" fontId="20" fillId="0" borderId="0" xfId="14" applyFont="1" applyFill="1" applyBorder="1" applyAlignment="1">
      <alignment horizontal="center" wrapText="1"/>
    </xf>
    <xf numFmtId="0" fontId="1" fillId="0" borderId="0" xfId="0" applyNumberFormat="1" applyFont="1" applyBorder="1"/>
    <xf numFmtId="0" fontId="4" fillId="0" borderId="0" xfId="1" applyFill="1" applyBorder="1">
      <alignment horizontal="left"/>
      <protection hidden="1"/>
    </xf>
    <xf numFmtId="0" fontId="21" fillId="0" borderId="0" xfId="0" applyFont="1" applyFill="1" applyBorder="1" applyAlignment="1">
      <alignment horizontal="centerContinuous"/>
    </xf>
    <xf numFmtId="49" fontId="0" fillId="0" borderId="0" xfId="0" quotePrefix="1" applyNumberFormat="1" applyProtection="1">
      <protection locked="0"/>
    </xf>
    <xf numFmtId="49" fontId="17" fillId="12" borderId="14" xfId="0" applyNumberFormat="1" applyFont="1" applyFill="1" applyBorder="1" applyAlignment="1">
      <alignment horizontal="center" vertical="center"/>
    </xf>
    <xf numFmtId="0" fontId="25" fillId="0" borderId="0" xfId="0" applyFont="1" applyFill="1" applyBorder="1"/>
    <xf numFmtId="0" fontId="22" fillId="0" borderId="0" xfId="0" applyFont="1" applyFill="1" applyBorder="1"/>
    <xf numFmtId="0" fontId="26" fillId="0" borderId="0" xfId="0" applyFont="1" applyFill="1" applyBorder="1" applyAlignment="1">
      <alignment horizontal="center" vertical="center"/>
    </xf>
    <xf numFmtId="49" fontId="28" fillId="12" borderId="0" xfId="0" applyNumberFormat="1" applyFont="1" applyFill="1" applyBorder="1"/>
    <xf numFmtId="49" fontId="28" fillId="12" borderId="0" xfId="0" applyNumberFormat="1" applyFont="1" applyFill="1" applyBorder="1" applyAlignment="1">
      <alignment horizontal="left"/>
    </xf>
    <xf numFmtId="0" fontId="0" fillId="0" borderId="1" xfId="0" applyNumberFormat="1" applyBorder="1" applyAlignment="1">
      <alignment horizontal="left"/>
    </xf>
    <xf numFmtId="49" fontId="23" fillId="14" borderId="0" xfId="0" applyNumberFormat="1" applyFont="1" applyFill="1" applyAlignment="1">
      <alignment horizontal="center"/>
    </xf>
    <xf numFmtId="49" fontId="0" fillId="12" borderId="0" xfId="0" applyNumberFormat="1" applyFill="1" applyAlignment="1">
      <alignment horizontal="center"/>
    </xf>
    <xf numFmtId="0" fontId="1" fillId="0" borderId="0" xfId="0" applyNumberFormat="1" applyFont="1" applyFill="1" applyBorder="1"/>
    <xf numFmtId="0" fontId="33" fillId="12" borderId="0" xfId="0" applyNumberFormat="1" applyFont="1" applyFill="1"/>
    <xf numFmtId="0" fontId="11" fillId="2" borderId="4" xfId="0" applyFont="1" applyFill="1" applyBorder="1"/>
    <xf numFmtId="0" fontId="4" fillId="0" borderId="0" xfId="1" applyFill="1">
      <alignment horizontal="left"/>
      <protection hidden="1"/>
    </xf>
    <xf numFmtId="0" fontId="1" fillId="0" borderId="0" xfId="0" applyFont="1" applyFill="1"/>
    <xf numFmtId="0" fontId="0" fillId="0" borderId="0" xfId="0" applyFill="1"/>
    <xf numFmtId="0" fontId="1" fillId="0" borderId="0" xfId="0" applyFont="1" applyFill="1" applyBorder="1"/>
    <xf numFmtId="0" fontId="27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28" fillId="12" borderId="0" xfId="0" applyNumberFormat="1" applyFont="1" applyFill="1" applyBorder="1" applyAlignment="1">
      <alignment horizontal="right"/>
    </xf>
    <xf numFmtId="0" fontId="28" fillId="12" borderId="0" xfId="0" applyNumberFormat="1" applyFont="1" applyFill="1" applyBorder="1" applyAlignment="1">
      <alignment horizontal="left"/>
    </xf>
    <xf numFmtId="0" fontId="28" fillId="12" borderId="0" xfId="0" applyNumberFormat="1" applyFont="1" applyFill="1" applyBorder="1"/>
    <xf numFmtId="0" fontId="28" fillId="12" borderId="0" xfId="0" applyNumberFormat="1" applyFont="1" applyFill="1"/>
    <xf numFmtId="49" fontId="28" fillId="12" borderId="0" xfId="0" applyNumberFormat="1" applyFont="1" applyFill="1"/>
    <xf numFmtId="49" fontId="28" fillId="12" borderId="0" xfId="0" applyNumberFormat="1" applyFont="1" applyFill="1" applyAlignment="1">
      <alignment horizontal="left"/>
    </xf>
    <xf numFmtId="168" fontId="14" fillId="0" borderId="0" xfId="0" applyNumberFormat="1" applyFont="1" applyFill="1" applyBorder="1" applyAlignment="1">
      <alignment vertical="top"/>
    </xf>
    <xf numFmtId="3" fontId="14" fillId="0" borderId="0" xfId="0" applyNumberFormat="1" applyFont="1" applyFill="1" applyBorder="1" applyAlignment="1">
      <alignment vertical="top"/>
    </xf>
    <xf numFmtId="0" fontId="0" fillId="12" borderId="1" xfId="0" quotePrefix="1" applyNumberFormat="1" applyFill="1" applyBorder="1" applyAlignment="1" applyProtection="1">
      <alignment horizontal="center" vertical="center" wrapText="1"/>
      <protection locked="0"/>
    </xf>
    <xf numFmtId="0" fontId="34" fillId="13" borderId="1" xfId="0" applyNumberFormat="1" applyFont="1" applyFill="1" applyBorder="1" applyAlignment="1">
      <alignment horizontal="right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49" fontId="24" fillId="12" borderId="0" xfId="0" applyNumberFormat="1" applyFont="1" applyFill="1" applyBorder="1" applyAlignment="1"/>
    <xf numFmtId="0" fontId="0" fillId="12" borderId="0" xfId="0" applyNumberFormat="1" applyFill="1" applyBorder="1"/>
    <xf numFmtId="49" fontId="0" fillId="0" borderId="0" xfId="0" applyNumberFormat="1" applyBorder="1"/>
    <xf numFmtId="49" fontId="5" fillId="2" borderId="1" xfId="0" applyNumberFormat="1" applyFont="1" applyFill="1" applyBorder="1" applyAlignment="1">
      <alignment horizontal="center" vertical="center"/>
    </xf>
    <xf numFmtId="49" fontId="0" fillId="12" borderId="16" xfId="0" applyNumberFormat="1" applyFill="1" applyBorder="1" applyAlignment="1">
      <alignment horizontal="left"/>
    </xf>
    <xf numFmtId="49" fontId="24" fillId="12" borderId="5" xfId="0" applyNumberFormat="1" applyFont="1" applyFill="1" applyBorder="1" applyAlignment="1">
      <alignment horizontal="center"/>
    </xf>
    <xf numFmtId="49" fontId="0" fillId="12" borderId="7" xfId="0" applyNumberFormat="1" applyFill="1" applyBorder="1"/>
    <xf numFmtId="49" fontId="24" fillId="12" borderId="16" xfId="0" applyNumberFormat="1" applyFont="1" applyFill="1" applyBorder="1" applyAlignment="1">
      <alignment horizontal="center"/>
    </xf>
    <xf numFmtId="49" fontId="0" fillId="12" borderId="8" xfId="0" applyNumberFormat="1" applyFill="1" applyBorder="1"/>
    <xf numFmtId="49" fontId="24" fillId="12" borderId="9" xfId="0" applyNumberFormat="1" applyFont="1" applyFill="1" applyBorder="1" applyAlignment="1"/>
    <xf numFmtId="49" fontId="31" fillId="12" borderId="14" xfId="0" applyNumberFormat="1" applyFont="1" applyFill="1" applyBorder="1" applyAlignment="1">
      <alignment horizontal="center"/>
    </xf>
    <xf numFmtId="49" fontId="31" fillId="12" borderId="16" xfId="0" applyNumberFormat="1" applyFont="1" applyFill="1" applyBorder="1" applyAlignment="1">
      <alignment horizontal="center"/>
    </xf>
    <xf numFmtId="49" fontId="31" fillId="12" borderId="1" xfId="0" applyNumberFormat="1" applyFont="1" applyFill="1" applyBorder="1" applyAlignment="1">
      <alignment horizontal="center"/>
    </xf>
    <xf numFmtId="49" fontId="17" fillId="12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vertical="top"/>
    </xf>
    <xf numFmtId="0" fontId="13" fillId="0" borderId="0" xfId="13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168" fontId="29" fillId="0" borderId="0" xfId="0" applyNumberFormat="1" applyFont="1" applyFill="1" applyBorder="1" applyAlignment="1">
      <alignment vertical="top"/>
    </xf>
    <xf numFmtId="0" fontId="30" fillId="0" borderId="0" xfId="0" applyFont="1" applyFill="1" applyBorder="1" applyAlignment="1">
      <alignment vertical="top"/>
    </xf>
    <xf numFmtId="0" fontId="30" fillId="9" borderId="0" xfId="0" applyFont="1" applyFill="1" applyBorder="1" applyAlignment="1">
      <alignment vertical="top"/>
    </xf>
    <xf numFmtId="0" fontId="1" fillId="0" borderId="0" xfId="0" applyNumberFormat="1" applyFont="1" applyFill="1" applyBorder="1" applyAlignment="1">
      <alignment vertical="top"/>
    </xf>
    <xf numFmtId="3" fontId="1" fillId="0" borderId="0" xfId="0" applyNumberFormat="1" applyFont="1" applyFill="1" applyBorder="1" applyAlignment="1">
      <alignment vertical="top"/>
    </xf>
    <xf numFmtId="49" fontId="2" fillId="0" borderId="0" xfId="0" quotePrefix="1" applyNumberFormat="1" applyFont="1"/>
    <xf numFmtId="49" fontId="0" fillId="0" borderId="0" xfId="0" quotePrefix="1" applyNumberFormat="1"/>
    <xf numFmtId="49" fontId="0" fillId="0" borderId="0" xfId="0" quotePrefix="1" applyNumberFormat="1" applyAlignment="1">
      <alignment horizontal="left"/>
    </xf>
    <xf numFmtId="49" fontId="35" fillId="0" borderId="0" xfId="0" applyNumberFormat="1" applyFont="1" applyProtection="1">
      <protection locked="0"/>
    </xf>
    <xf numFmtId="0" fontId="0" fillId="12" borderId="16" xfId="0" applyNumberFormat="1" applyFill="1" applyBorder="1" applyAlignment="1">
      <alignment horizontal="left"/>
    </xf>
    <xf numFmtId="0" fontId="0" fillId="12" borderId="17" xfId="0" applyNumberFormat="1" applyFill="1" applyBorder="1"/>
    <xf numFmtId="0" fontId="0" fillId="12" borderId="1" xfId="0" applyNumberFormat="1" applyFill="1" applyBorder="1" applyAlignment="1">
      <alignment horizontal="left"/>
    </xf>
    <xf numFmtId="49" fontId="17" fillId="12" borderId="8" xfId="0" applyNumberFormat="1" applyFont="1" applyFill="1" applyBorder="1" applyAlignment="1">
      <alignment horizontal="center" vertical="center"/>
    </xf>
    <xf numFmtId="0" fontId="17" fillId="12" borderId="14" xfId="0" applyNumberFormat="1" applyFont="1" applyFill="1" applyBorder="1" applyAlignment="1">
      <alignment horizontal="center" vertical="center"/>
    </xf>
    <xf numFmtId="0" fontId="17" fillId="12" borderId="1" xfId="0" applyNumberFormat="1" applyFont="1" applyFill="1" applyBorder="1" applyAlignment="1">
      <alignment horizontal="center" vertical="center"/>
    </xf>
    <xf numFmtId="49" fontId="31" fillId="12" borderId="0" xfId="0" applyNumberFormat="1" applyFont="1" applyFill="1"/>
    <xf numFmtId="49" fontId="0" fillId="0" borderId="0" xfId="0" applyNumberFormat="1" applyFill="1"/>
    <xf numFmtId="0" fontId="1" fillId="2" borderId="0" xfId="0" applyNumberFormat="1" applyFont="1" applyFill="1" applyBorder="1" applyAlignment="1">
      <alignment vertical="top"/>
    </xf>
    <xf numFmtId="0" fontId="1" fillId="2" borderId="0" xfId="0" applyNumberFormat="1" applyFont="1" applyFill="1" applyBorder="1"/>
    <xf numFmtId="0" fontId="13" fillId="0" borderId="18" xfId="13" applyFont="1" applyFill="1" applyBorder="1" applyAlignment="1">
      <alignment horizontal="left" vertical="top"/>
    </xf>
    <xf numFmtId="0" fontId="14" fillId="0" borderId="0" xfId="0" applyNumberFormat="1" applyFont="1" applyFill="1" applyBorder="1" applyAlignment="1">
      <alignment horizontal="left" vertical="top"/>
    </xf>
    <xf numFmtId="0" fontId="14" fillId="0" borderId="5" xfId="0" applyNumberFormat="1" applyFont="1" applyFill="1" applyBorder="1" applyAlignment="1">
      <alignment horizontal="left" vertical="top"/>
    </xf>
    <xf numFmtId="0" fontId="20" fillId="0" borderId="0" xfId="0" applyNumberFormat="1" applyFont="1" applyFill="1" applyBorder="1" applyAlignment="1">
      <alignment horizontal="left" vertical="top"/>
    </xf>
    <xf numFmtId="0" fontId="14" fillId="0" borderId="11" xfId="0" applyNumberFormat="1" applyFont="1" applyBorder="1" applyAlignment="1">
      <alignment vertical="top"/>
    </xf>
    <xf numFmtId="0" fontId="37" fillId="0" borderId="21" xfId="0" applyFont="1" applyBorder="1" applyAlignment="1">
      <alignment vertical="center" wrapText="1"/>
    </xf>
    <xf numFmtId="0" fontId="37" fillId="0" borderId="21" xfId="0" applyFont="1" applyBorder="1" applyAlignment="1">
      <alignment horizontal="right" vertical="center" wrapText="1"/>
    </xf>
    <xf numFmtId="0" fontId="37" fillId="0" borderId="21" xfId="0" applyFont="1" applyBorder="1" applyAlignment="1">
      <alignment horizontal="left" vertical="center" wrapText="1" indent="3"/>
    </xf>
    <xf numFmtId="0" fontId="38" fillId="0" borderId="21" xfId="0" applyFont="1" applyBorder="1" applyAlignment="1">
      <alignment vertical="center" wrapText="1"/>
    </xf>
    <xf numFmtId="0" fontId="38" fillId="0" borderId="21" xfId="0" applyFont="1" applyBorder="1" applyAlignment="1">
      <alignment horizontal="right" vertical="center" wrapText="1"/>
    </xf>
    <xf numFmtId="0" fontId="39" fillId="0" borderId="21" xfId="0" applyFont="1" applyBorder="1" applyAlignment="1">
      <alignment vertical="center" wrapText="1"/>
    </xf>
    <xf numFmtId="0" fontId="39" fillId="0" borderId="21" xfId="0" applyFont="1" applyBorder="1" applyAlignment="1">
      <alignment horizontal="right" vertical="center" wrapText="1"/>
    </xf>
    <xf numFmtId="10" fontId="38" fillId="0" borderId="21" xfId="0" applyNumberFormat="1" applyFont="1" applyBorder="1" applyAlignment="1">
      <alignment horizontal="right" vertical="center" wrapText="1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right" vertical="center" wrapText="1"/>
    </xf>
    <xf numFmtId="0" fontId="44" fillId="0" borderId="0" xfId="0" applyFont="1" applyFill="1" applyBorder="1"/>
    <xf numFmtId="0" fontId="36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Alignment="1">
      <alignment horizontal="center" vertical="center" wrapText="1"/>
    </xf>
    <xf numFmtId="168" fontId="1" fillId="0" borderId="0" xfId="0" applyNumberFormat="1" applyFont="1" applyFill="1" applyAlignment="1">
      <alignment horizontal="center" vertical="center"/>
    </xf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24" xfId="0" applyFont="1" applyBorder="1" applyAlignment="1">
      <alignment horizontal="right" vertical="center" wrapText="1"/>
    </xf>
    <xf numFmtId="0" fontId="38" fillId="15" borderId="25" xfId="0" applyFont="1" applyFill="1" applyBorder="1" applyAlignment="1">
      <alignment horizontal="right" vertical="center" wrapText="1"/>
    </xf>
    <xf numFmtId="0" fontId="38" fillId="0" borderId="26" xfId="0" applyFont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38" fillId="0" borderId="0" xfId="0" applyFont="1" applyBorder="1" applyAlignment="1">
      <alignment horizontal="right" vertical="center" wrapText="1"/>
    </xf>
    <xf numFmtId="0" fontId="38" fillId="15" borderId="27" xfId="0" applyFont="1" applyFill="1" applyBorder="1" applyAlignment="1">
      <alignment horizontal="right" vertical="center" wrapText="1"/>
    </xf>
    <xf numFmtId="0" fontId="39" fillId="0" borderId="26" xfId="0" applyFont="1" applyBorder="1" applyAlignment="1">
      <alignment horizontal="left" vertical="center" wrapText="1" indent="1"/>
    </xf>
    <xf numFmtId="0" fontId="39" fillId="15" borderId="27" xfId="0" applyFont="1" applyFill="1" applyBorder="1" applyAlignment="1">
      <alignment horizontal="right" vertical="center" wrapText="1"/>
    </xf>
    <xf numFmtId="0" fontId="38" fillId="0" borderId="28" xfId="0" applyFont="1" applyBorder="1" applyAlignment="1">
      <alignment vertical="center" wrapText="1"/>
    </xf>
    <xf numFmtId="0" fontId="38" fillId="15" borderId="29" xfId="0" applyFont="1" applyFill="1" applyBorder="1" applyAlignment="1">
      <alignment horizontal="right" vertical="center" wrapText="1"/>
    </xf>
    <xf numFmtId="0" fontId="38" fillId="0" borderId="26" xfId="0" applyFont="1" applyBorder="1" applyAlignment="1">
      <alignment horizontal="left" vertical="center" wrapText="1" indent="1"/>
    </xf>
    <xf numFmtId="0" fontId="40" fillId="0" borderId="26" xfId="0" applyFont="1" applyBorder="1" applyAlignment="1">
      <alignment horizontal="left" vertical="center" wrapText="1" indent="1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right" vertical="center" wrapText="1"/>
    </xf>
    <xf numFmtId="0" fontId="40" fillId="15" borderId="27" xfId="0" applyFont="1" applyFill="1" applyBorder="1" applyAlignment="1">
      <alignment horizontal="right" vertical="center" wrapText="1"/>
    </xf>
    <xf numFmtId="0" fontId="39" fillId="0" borderId="26" xfId="0" applyFont="1" applyBorder="1" applyAlignment="1">
      <alignment horizontal="left" vertical="center" wrapText="1" indent="3"/>
    </xf>
    <xf numFmtId="0" fontId="39" fillId="0" borderId="28" xfId="0" applyFont="1" applyBorder="1" applyAlignment="1">
      <alignment horizontal="left" vertical="center" wrapText="1" indent="3"/>
    </xf>
    <xf numFmtId="0" fontId="39" fillId="15" borderId="29" xfId="0" applyFont="1" applyFill="1" applyBorder="1" applyAlignment="1">
      <alignment horizontal="right" vertical="center" wrapText="1"/>
    </xf>
    <xf numFmtId="3" fontId="38" fillId="0" borderId="0" xfId="0" applyNumberFormat="1" applyFont="1" applyBorder="1" applyAlignment="1">
      <alignment horizontal="right" vertical="center" wrapText="1"/>
    </xf>
    <xf numFmtId="3" fontId="38" fillId="15" borderId="27" xfId="0" applyNumberFormat="1" applyFont="1" applyFill="1" applyBorder="1" applyAlignment="1">
      <alignment horizontal="right" vertical="center" wrapText="1"/>
    </xf>
    <xf numFmtId="9" fontId="38" fillId="0" borderId="0" xfId="0" applyNumberFormat="1" applyFont="1" applyBorder="1" applyAlignment="1">
      <alignment horizontal="right" vertical="center" wrapText="1"/>
    </xf>
    <xf numFmtId="9" fontId="38" fillId="15" borderId="27" xfId="0" applyNumberFormat="1" applyFont="1" applyFill="1" applyBorder="1" applyAlignment="1">
      <alignment horizontal="right" vertical="center" wrapText="1"/>
    </xf>
    <xf numFmtId="10" fontId="38" fillId="15" borderId="29" xfId="0" applyNumberFormat="1" applyFont="1" applyFill="1" applyBorder="1" applyAlignment="1">
      <alignment horizontal="right" vertical="center" wrapText="1"/>
    </xf>
    <xf numFmtId="9" fontId="1" fillId="0" borderId="0" xfId="19" applyFont="1" applyFill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/>
    <xf numFmtId="0" fontId="14" fillId="0" borderId="0" xfId="0" applyFont="1" applyFill="1" applyBorder="1" applyAlignment="1">
      <alignment vertical="center"/>
    </xf>
    <xf numFmtId="0" fontId="14" fillId="0" borderId="18" xfId="0" applyNumberFormat="1" applyFont="1" applyFill="1" applyBorder="1" applyAlignment="1">
      <alignment vertical="top"/>
    </xf>
    <xf numFmtId="0" fontId="14" fillId="0" borderId="5" xfId="0" applyNumberFormat="1" applyFont="1" applyFill="1" applyBorder="1" applyAlignment="1">
      <alignment vertical="top"/>
    </xf>
    <xf numFmtId="0" fontId="13" fillId="0" borderId="0" xfId="0" applyNumberFormat="1" applyFont="1" applyFill="1" applyBorder="1" applyAlignment="1">
      <alignment vertical="top"/>
    </xf>
    <xf numFmtId="9" fontId="14" fillId="0" borderId="0" xfId="19" applyFont="1" applyFill="1" applyBorder="1"/>
    <xf numFmtId="0" fontId="13" fillId="0" borderId="11" xfId="0" applyNumberFormat="1" applyFont="1" applyFill="1" applyBorder="1" applyAlignment="1">
      <alignment vertical="top"/>
    </xf>
    <xf numFmtId="0" fontId="1" fillId="0" borderId="11" xfId="0" applyNumberFormat="1" applyFont="1" applyFill="1" applyBorder="1"/>
    <xf numFmtId="10" fontId="14" fillId="0" borderId="11" xfId="19" applyNumberFormat="1" applyFont="1" applyFill="1" applyBorder="1"/>
    <xf numFmtId="0" fontId="12" fillId="0" borderId="0" xfId="0" applyFont="1" applyFill="1" applyBorder="1" applyAlignment="1">
      <alignment horizontal="centerContinuous"/>
    </xf>
    <xf numFmtId="0" fontId="51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13" fillId="0" borderId="0" xfId="13" applyFont="1" applyFill="1" applyBorder="1" applyAlignment="1">
      <alignment horizontal="left" vertical="top" indent="3"/>
    </xf>
    <xf numFmtId="0" fontId="54" fillId="0" borderId="0" xfId="13" applyFont="1" applyFill="1" applyBorder="1" applyAlignment="1">
      <alignment horizontal="left" vertical="top" indent="3"/>
    </xf>
    <xf numFmtId="0" fontId="36" fillId="0" borderId="0" xfId="0" applyNumberFormat="1" applyFont="1" applyFill="1" applyBorder="1" applyAlignment="1">
      <alignment horizontal="left" vertical="top" indent="3"/>
    </xf>
    <xf numFmtId="0" fontId="14" fillId="0" borderId="16" xfId="0" applyNumberFormat="1" applyFont="1" applyFill="1" applyBorder="1" applyAlignment="1">
      <alignment horizontal="left" vertical="top"/>
    </xf>
    <xf numFmtId="0" fontId="14" fillId="0" borderId="16" xfId="0" applyNumberFormat="1" applyFont="1" applyFill="1" applyBorder="1" applyAlignment="1">
      <alignment vertical="top"/>
    </xf>
    <xf numFmtId="168" fontId="20" fillId="0" borderId="0" xfId="0" applyNumberFormat="1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55" fillId="0" borderId="28" xfId="0" applyFont="1" applyBorder="1" applyAlignment="1">
      <alignment vertical="center" wrapText="1"/>
    </xf>
    <xf numFmtId="3" fontId="55" fillId="0" borderId="21" xfId="0" applyNumberFormat="1" applyFont="1" applyBorder="1" applyAlignment="1">
      <alignment vertical="center" wrapText="1"/>
    </xf>
    <xf numFmtId="3" fontId="55" fillId="0" borderId="21" xfId="0" applyNumberFormat="1" applyFont="1" applyBorder="1" applyAlignment="1">
      <alignment horizontal="right" vertical="center" wrapText="1"/>
    </xf>
    <xf numFmtId="3" fontId="55" fillId="15" borderId="29" xfId="0" applyNumberFormat="1" applyFont="1" applyFill="1" applyBorder="1" applyAlignment="1">
      <alignment horizontal="right" vertical="center" wrapText="1"/>
    </xf>
    <xf numFmtId="168" fontId="14" fillId="0" borderId="0" xfId="0" applyNumberFormat="1" applyFont="1" applyFill="1" applyAlignment="1">
      <alignment horizontal="center" vertical="center"/>
    </xf>
    <xf numFmtId="0" fontId="14" fillId="9" borderId="0" xfId="0" applyFont="1" applyFill="1" applyBorder="1" applyAlignment="1">
      <alignment vertical="top"/>
    </xf>
    <xf numFmtId="0" fontId="14" fillId="0" borderId="0" xfId="0" applyNumberFormat="1" applyFont="1" applyFill="1" applyBorder="1" applyAlignment="1">
      <alignment horizontal="left" vertical="top" indent="3"/>
    </xf>
    <xf numFmtId="0" fontId="36" fillId="0" borderId="0" xfId="0" applyNumberFormat="1" applyFont="1" applyFill="1" applyBorder="1" applyAlignment="1">
      <alignment vertical="top"/>
    </xf>
    <xf numFmtId="0" fontId="54" fillId="0" borderId="0" xfId="13" applyFont="1" applyFill="1" applyBorder="1" applyAlignment="1">
      <alignment horizontal="left" vertical="top"/>
    </xf>
    <xf numFmtId="0" fontId="14" fillId="0" borderId="15" xfId="0" applyNumberFormat="1" applyFont="1" applyFill="1" applyBorder="1" applyAlignment="1">
      <alignment horizontal="left" vertical="top"/>
    </xf>
    <xf numFmtId="0" fontId="14" fillId="0" borderId="15" xfId="0" applyNumberFormat="1" applyFont="1" applyFill="1" applyBorder="1" applyAlignment="1">
      <alignment vertical="top"/>
    </xf>
    <xf numFmtId="0" fontId="52" fillId="0" borderId="0" xfId="0" applyFont="1" applyFill="1" applyBorder="1" applyAlignment="1">
      <alignment horizontal="right" vertical="center"/>
    </xf>
    <xf numFmtId="3" fontId="14" fillId="0" borderId="0" xfId="18" applyNumberFormat="1" applyFont="1" applyFill="1" applyBorder="1" applyAlignment="1">
      <alignment vertical="top"/>
    </xf>
    <xf numFmtId="0" fontId="0" fillId="0" borderId="0" xfId="0" applyFill="1" applyBorder="1"/>
    <xf numFmtId="3" fontId="14" fillId="0" borderId="0" xfId="18" applyNumberFormat="1" applyFont="1" applyFill="1" applyBorder="1" applyAlignment="1">
      <alignment horizontal="right" wrapText="1"/>
    </xf>
    <xf numFmtId="0" fontId="32" fillId="0" borderId="0" xfId="0" applyFont="1" applyFill="1" applyBorder="1" applyAlignment="1">
      <alignment horizontal="centerContinuous"/>
    </xf>
    <xf numFmtId="0" fontId="37" fillId="0" borderId="0" xfId="0" applyFont="1" applyBorder="1" applyAlignment="1">
      <alignment horizontal="center" vertical="center" wrapText="1"/>
    </xf>
    <xf numFmtId="3" fontId="37" fillId="0" borderId="0" xfId="18" applyNumberFormat="1" applyFont="1" applyBorder="1" applyAlignment="1">
      <alignment horizontal="right" wrapText="1"/>
    </xf>
    <xf numFmtId="0" fontId="20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vertical="top"/>
    </xf>
    <xf numFmtId="10" fontId="13" fillId="0" borderId="0" xfId="19" applyNumberFormat="1" applyFont="1" applyFill="1" applyBorder="1"/>
    <xf numFmtId="10" fontId="14" fillId="0" borderId="0" xfId="19" applyNumberFormat="1" applyFont="1" applyFill="1" applyBorder="1"/>
    <xf numFmtId="0" fontId="0" fillId="0" borderId="18" xfId="0" applyFill="1" applyBorder="1"/>
    <xf numFmtId="0" fontId="22" fillId="0" borderId="18" xfId="0" applyFont="1" applyFill="1" applyBorder="1"/>
    <xf numFmtId="3" fontId="14" fillId="0" borderId="18" xfId="18" applyNumberFormat="1" applyFont="1" applyFill="1" applyBorder="1" applyAlignment="1">
      <alignment horizontal="right" wrapText="1"/>
    </xf>
    <xf numFmtId="0" fontId="37" fillId="0" borderId="3" xfId="0" applyFont="1" applyBorder="1" applyAlignment="1">
      <alignment horizontal="center" vertical="center" wrapText="1"/>
    </xf>
    <xf numFmtId="3" fontId="14" fillId="20" borderId="18" xfId="18" applyNumberFormat="1" applyFont="1" applyFill="1" applyBorder="1" applyAlignment="1">
      <alignment horizontal="right" wrapText="1"/>
    </xf>
    <xf numFmtId="3" fontId="14" fillId="20" borderId="0" xfId="18" applyNumberFormat="1" applyFont="1" applyFill="1" applyBorder="1" applyAlignment="1">
      <alignment horizontal="right" wrapText="1"/>
    </xf>
    <xf numFmtId="0" fontId="37" fillId="0" borderId="0" xfId="0" applyFont="1" applyBorder="1" applyAlignment="1">
      <alignment horizontal="left" vertical="center" wrapText="1"/>
    </xf>
    <xf numFmtId="3" fontId="37" fillId="0" borderId="0" xfId="18" applyNumberFormat="1" applyFont="1" applyFill="1" applyBorder="1" applyAlignment="1">
      <alignment horizontal="right" wrapText="1"/>
    </xf>
    <xf numFmtId="3" fontId="40" fillId="20" borderId="3" xfId="18" applyNumberFormat="1" applyFont="1" applyFill="1" applyBorder="1" applyAlignment="1">
      <alignment horizontal="right" wrapText="1"/>
    </xf>
    <xf numFmtId="3" fontId="40" fillId="0" borderId="3" xfId="18" applyNumberFormat="1" applyFont="1" applyBorder="1" applyAlignment="1">
      <alignment horizontal="right" wrapText="1"/>
    </xf>
    <xf numFmtId="0" fontId="14" fillId="0" borderId="3" xfId="0" applyNumberFormat="1" applyFont="1" applyFill="1" applyBorder="1" applyAlignment="1">
      <alignment horizontal="left" vertical="top"/>
    </xf>
    <xf numFmtId="0" fontId="14" fillId="0" borderId="3" xfId="0" applyNumberFormat="1" applyFont="1" applyFill="1" applyBorder="1" applyAlignment="1">
      <alignment vertical="top"/>
    </xf>
    <xf numFmtId="0" fontId="36" fillId="0" borderId="18" xfId="0" applyNumberFormat="1" applyFont="1" applyFill="1" applyBorder="1" applyAlignment="1">
      <alignment horizontal="left" vertical="top"/>
    </xf>
    <xf numFmtId="0" fontId="1" fillId="2" borderId="18" xfId="0" applyNumberFormat="1" applyFont="1" applyFill="1" applyBorder="1" applyAlignment="1">
      <alignment vertical="top"/>
    </xf>
    <xf numFmtId="0" fontId="1" fillId="0" borderId="18" xfId="0" applyNumberFormat="1" applyFont="1" applyFill="1" applyBorder="1" applyAlignment="1">
      <alignment vertical="top"/>
    </xf>
    <xf numFmtId="0" fontId="13" fillId="0" borderId="19" xfId="0" applyNumberFormat="1" applyFont="1" applyFill="1" applyBorder="1" applyAlignment="1">
      <alignment vertical="top"/>
    </xf>
    <xf numFmtId="0" fontId="1" fillId="0" borderId="19" xfId="0" applyNumberFormat="1" applyFont="1" applyFill="1" applyBorder="1"/>
    <xf numFmtId="0" fontId="1" fillId="2" borderId="19" xfId="0" applyNumberFormat="1" applyFont="1" applyFill="1" applyBorder="1"/>
    <xf numFmtId="3" fontId="14" fillId="20" borderId="18" xfId="18" applyNumberFormat="1" applyFont="1" applyFill="1" applyBorder="1" applyAlignment="1">
      <alignment vertical="top"/>
    </xf>
    <xf numFmtId="3" fontId="14" fillId="0" borderId="18" xfId="18" applyNumberFormat="1" applyFont="1" applyFill="1" applyBorder="1" applyAlignment="1">
      <alignment vertical="top"/>
    </xf>
    <xf numFmtId="3" fontId="14" fillId="20" borderId="0" xfId="18" applyNumberFormat="1" applyFont="1" applyFill="1" applyBorder="1" applyAlignment="1">
      <alignment vertical="top"/>
    </xf>
    <xf numFmtId="3" fontId="14" fillId="20" borderId="3" xfId="18" applyNumberFormat="1" applyFont="1" applyFill="1" applyBorder="1" applyAlignment="1">
      <alignment vertical="top"/>
    </xf>
    <xf numFmtId="3" fontId="14" fillId="0" borderId="3" xfId="18" applyNumberFormat="1" applyFont="1" applyFill="1" applyBorder="1" applyAlignment="1">
      <alignment vertical="top"/>
    </xf>
    <xf numFmtId="171" fontId="14" fillId="0" borderId="18" xfId="18" applyNumberFormat="1" applyFont="1" applyFill="1" applyBorder="1" applyAlignment="1">
      <alignment vertical="top"/>
    </xf>
    <xf numFmtId="171" fontId="14" fillId="0" borderId="0" xfId="18" applyNumberFormat="1" applyFont="1" applyFill="1" applyBorder="1" applyAlignment="1">
      <alignment vertical="top"/>
    </xf>
    <xf numFmtId="171" fontId="36" fillId="0" borderId="0" xfId="18" applyNumberFormat="1" applyFont="1" applyFill="1" applyBorder="1" applyAlignment="1">
      <alignment vertical="top"/>
    </xf>
    <xf numFmtId="171" fontId="14" fillId="0" borderId="16" xfId="18" applyNumberFormat="1" applyFont="1" applyFill="1" applyBorder="1" applyAlignment="1">
      <alignment vertical="top"/>
    </xf>
    <xf numFmtId="171" fontId="14" fillId="0" borderId="5" xfId="18" applyNumberFormat="1" applyFont="1" applyFill="1" applyBorder="1" applyAlignment="1">
      <alignment vertical="top"/>
    </xf>
    <xf numFmtId="171" fontId="14" fillId="0" borderId="11" xfId="18" applyNumberFormat="1" applyFont="1" applyFill="1" applyBorder="1" applyAlignment="1">
      <alignment vertical="top"/>
    </xf>
    <xf numFmtId="171" fontId="14" fillId="0" borderId="0" xfId="0" applyNumberFormat="1" applyFont="1" applyFill="1" applyBorder="1"/>
    <xf numFmtId="171" fontId="14" fillId="0" borderId="0" xfId="0" applyNumberFormat="1" applyFont="1" applyFill="1" applyBorder="1" applyAlignment="1">
      <alignment horizontal="right"/>
    </xf>
    <xf numFmtId="171" fontId="13" fillId="20" borderId="19" xfId="0" applyNumberFormat="1" applyFont="1" applyFill="1" applyBorder="1"/>
    <xf numFmtId="171" fontId="14" fillId="0" borderId="19" xfId="0" applyNumberFormat="1" applyFont="1" applyFill="1" applyBorder="1"/>
    <xf numFmtId="0" fontId="36" fillId="0" borderId="18" xfId="0" applyNumberFormat="1" applyFont="1" applyFill="1" applyBorder="1" applyAlignment="1">
      <alignment horizontal="left" vertical="top" indent="3"/>
    </xf>
    <xf numFmtId="0" fontId="36" fillId="0" borderId="0" xfId="0" applyNumberFormat="1" applyFont="1" applyBorder="1" applyAlignment="1">
      <alignment horizontal="left" vertical="top" indent="3"/>
    </xf>
    <xf numFmtId="0" fontId="36" fillId="0" borderId="0" xfId="0" applyNumberFormat="1" applyFont="1" applyFill="1" applyBorder="1" applyAlignment="1">
      <alignment horizontal="left" vertical="top" indent="5"/>
    </xf>
    <xf numFmtId="0" fontId="36" fillId="0" borderId="0" xfId="0" applyNumberFormat="1" applyFont="1" applyFill="1" applyBorder="1" applyAlignment="1">
      <alignment horizontal="left" vertical="top" indent="6"/>
    </xf>
    <xf numFmtId="171" fontId="13" fillId="0" borderId="0" xfId="0" applyNumberFormat="1" applyFont="1" applyFill="1" applyBorder="1" applyAlignment="1">
      <alignment horizontal="right"/>
    </xf>
    <xf numFmtId="171" fontId="14" fillId="20" borderId="18" xfId="18" applyNumberFormat="1" applyFont="1" applyFill="1" applyBorder="1" applyAlignment="1">
      <alignment vertical="top"/>
    </xf>
    <xf numFmtId="171" fontId="14" fillId="20" borderId="0" xfId="18" applyNumberFormat="1" applyFont="1" applyFill="1" applyBorder="1" applyAlignment="1">
      <alignment vertical="top"/>
    </xf>
    <xf numFmtId="171" fontId="36" fillId="20" borderId="0" xfId="18" applyNumberFormat="1" applyFont="1" applyFill="1" applyBorder="1" applyAlignment="1">
      <alignment vertical="top"/>
    </xf>
    <xf numFmtId="171" fontId="14" fillId="20" borderId="16" xfId="18" applyNumberFormat="1" applyFont="1" applyFill="1" applyBorder="1" applyAlignment="1">
      <alignment vertical="top"/>
    </xf>
    <xf numFmtId="171" fontId="14" fillId="20" borderId="5" xfId="18" applyNumberFormat="1" applyFont="1" applyFill="1" applyBorder="1" applyAlignment="1">
      <alignment vertical="top"/>
    </xf>
    <xf numFmtId="171" fontId="14" fillId="20" borderId="11" xfId="18" applyNumberFormat="1" applyFont="1" applyFill="1" applyBorder="1" applyAlignment="1">
      <alignment vertical="top"/>
    </xf>
    <xf numFmtId="171" fontId="13" fillId="20" borderId="0" xfId="0" applyNumberFormat="1" applyFont="1" applyFill="1" applyBorder="1"/>
    <xf numFmtId="9" fontId="13" fillId="20" borderId="0" xfId="19" applyFont="1" applyFill="1" applyBorder="1"/>
    <xf numFmtId="10" fontId="13" fillId="20" borderId="11" xfId="19" applyNumberFormat="1" applyFont="1" applyFill="1" applyBorder="1"/>
    <xf numFmtId="171" fontId="13" fillId="20" borderId="0" xfId="18" quotePrefix="1" applyNumberFormat="1" applyFont="1" applyFill="1" applyBorder="1" applyAlignment="1">
      <alignment horizontal="right" vertical="top"/>
    </xf>
    <xf numFmtId="171" fontId="14" fillId="20" borderId="0" xfId="18" quotePrefix="1" applyNumberFormat="1" applyFont="1" applyFill="1" applyBorder="1" applyAlignment="1">
      <alignment horizontal="right" vertical="top"/>
    </xf>
    <xf numFmtId="171" fontId="13" fillId="20" borderId="0" xfId="18" applyNumberFormat="1" applyFont="1" applyFill="1" applyBorder="1" applyAlignment="1">
      <alignment horizontal="right" vertical="top"/>
    </xf>
    <xf numFmtId="172" fontId="1" fillId="0" borderId="0" xfId="18" applyNumberFormat="1" applyFont="1"/>
    <xf numFmtId="0" fontId="63" fillId="0" borderId="0" xfId="0" applyFont="1" applyFill="1" applyBorder="1" applyAlignment="1">
      <alignment horizontal="left"/>
    </xf>
    <xf numFmtId="0" fontId="64" fillId="0" borderId="0" xfId="0" applyFont="1" applyFill="1" applyBorder="1" applyAlignment="1">
      <alignment horizontal="center" vertical="center"/>
    </xf>
    <xf numFmtId="9" fontId="13" fillId="20" borderId="0" xfId="19" applyFont="1" applyFill="1" applyBorder="1" applyAlignment="1">
      <alignment horizontal="right"/>
    </xf>
    <xf numFmtId="9" fontId="14" fillId="0" borderId="0" xfId="19" applyFont="1" applyFill="1" applyBorder="1" applyAlignment="1">
      <alignment horizontal="right"/>
    </xf>
    <xf numFmtId="171" fontId="1" fillId="0" borderId="0" xfId="0" applyNumberFormat="1" applyFont="1" applyFill="1" applyBorder="1" applyAlignment="1">
      <alignment vertical="top"/>
    </xf>
    <xf numFmtId="0" fontId="66" fillId="22" borderId="0" xfId="0" applyFont="1" applyFill="1" applyAlignment="1">
      <alignment vertical="center" wrapText="1"/>
    </xf>
    <xf numFmtId="0" fontId="66" fillId="22" borderId="0" xfId="0" applyFont="1" applyFill="1" applyAlignment="1">
      <alignment horizontal="right" vertical="center" wrapText="1"/>
    </xf>
    <xf numFmtId="0" fontId="66" fillId="22" borderId="33" xfId="0" applyFont="1" applyFill="1" applyBorder="1" applyAlignment="1">
      <alignment vertical="center" wrapText="1"/>
    </xf>
    <xf numFmtId="0" fontId="66" fillId="22" borderId="33" xfId="0" applyFont="1" applyFill="1" applyBorder="1" applyAlignment="1">
      <alignment horizontal="right" vertical="center" wrapText="1"/>
    </xf>
    <xf numFmtId="14" fontId="66" fillId="22" borderId="33" xfId="0" applyNumberFormat="1" applyFont="1" applyFill="1" applyBorder="1" applyAlignment="1">
      <alignment horizontal="right" vertical="center" wrapText="1"/>
    </xf>
    <xf numFmtId="0" fontId="0" fillId="21" borderId="0" xfId="0" applyFont="1" applyFill="1" applyAlignment="1">
      <alignment horizontal="right" vertical="center" wrapText="1"/>
    </xf>
    <xf numFmtId="0" fontId="0" fillId="22" borderId="0" xfId="0" applyFont="1" applyFill="1" applyAlignment="1">
      <alignment horizontal="right" vertical="center" wrapText="1"/>
    </xf>
    <xf numFmtId="0" fontId="0" fillId="0" borderId="33" xfId="0" applyFont="1" applyBorder="1" applyAlignment="1">
      <alignment horizontal="right" vertical="center" wrapText="1"/>
    </xf>
    <xf numFmtId="0" fontId="0" fillId="21" borderId="33" xfId="0" applyFont="1" applyFill="1" applyBorder="1" applyAlignment="1">
      <alignment horizontal="right" vertical="center" wrapText="1"/>
    </xf>
    <xf numFmtId="0" fontId="0" fillId="22" borderId="33" xfId="0" applyFont="1" applyFill="1" applyBorder="1" applyAlignment="1">
      <alignment horizontal="right" vertical="center" wrapText="1"/>
    </xf>
    <xf numFmtId="9" fontId="0" fillId="21" borderId="0" xfId="0" applyNumberFormat="1" applyFont="1" applyFill="1" applyAlignment="1">
      <alignment horizontal="right" vertical="center" wrapText="1"/>
    </xf>
    <xf numFmtId="9" fontId="0" fillId="22" borderId="0" xfId="0" applyNumberFormat="1" applyFont="1" applyFill="1" applyAlignment="1">
      <alignment horizontal="right" vertical="center" wrapText="1"/>
    </xf>
    <xf numFmtId="9" fontId="0" fillId="21" borderId="33" xfId="0" applyNumberFormat="1" applyFont="1" applyFill="1" applyBorder="1" applyAlignment="1">
      <alignment horizontal="right" vertical="center" wrapText="1"/>
    </xf>
    <xf numFmtId="9" fontId="0" fillId="22" borderId="33" xfId="0" applyNumberFormat="1" applyFont="1" applyFill="1" applyBorder="1" applyAlignment="1">
      <alignment horizontal="right" vertical="center" wrapText="1"/>
    </xf>
    <xf numFmtId="10" fontId="0" fillId="21" borderId="0" xfId="0" applyNumberFormat="1" applyFont="1" applyFill="1" applyAlignment="1">
      <alignment horizontal="right" vertical="center" wrapText="1"/>
    </xf>
    <xf numFmtId="10" fontId="0" fillId="22" borderId="0" xfId="0" applyNumberFormat="1" applyFont="1" applyFill="1" applyAlignment="1">
      <alignment horizontal="right" vertical="center" wrapText="1"/>
    </xf>
    <xf numFmtId="0" fontId="0" fillId="21" borderId="33" xfId="0" applyFont="1" applyFill="1" applyBorder="1" applyAlignment="1">
      <alignment vertical="center" wrapText="1"/>
    </xf>
    <xf numFmtId="0" fontId="0" fillId="22" borderId="33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horizontal="justify" vertical="center"/>
    </xf>
    <xf numFmtId="0" fontId="0" fillId="0" borderId="35" xfId="0" applyFont="1" applyBorder="1" applyAlignment="1">
      <alignment vertical="center" wrapText="1"/>
    </xf>
    <xf numFmtId="0" fontId="0" fillId="0" borderId="35" xfId="0" applyFont="1" applyBorder="1" applyAlignment="1">
      <alignment horizontal="right" vertical="center" wrapText="1"/>
    </xf>
    <xf numFmtId="0" fontId="0" fillId="21" borderId="35" xfId="0" applyFont="1" applyFill="1" applyBorder="1" applyAlignment="1">
      <alignment horizontal="right" vertical="center" wrapText="1"/>
    </xf>
    <xf numFmtId="0" fontId="0" fillId="22" borderId="35" xfId="0" applyFont="1" applyFill="1" applyBorder="1" applyAlignment="1">
      <alignment horizontal="right" vertical="center" wrapText="1"/>
    </xf>
    <xf numFmtId="0" fontId="67" fillId="0" borderId="0" xfId="0" applyFont="1" applyAlignment="1">
      <alignment horizontal="right" vertical="center" wrapText="1"/>
    </xf>
    <xf numFmtId="0" fontId="67" fillId="0" borderId="33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33" xfId="0" applyFont="1" applyBorder="1" applyAlignment="1">
      <alignment vertical="center" wrapText="1"/>
    </xf>
    <xf numFmtId="171" fontId="1" fillId="0" borderId="0" xfId="0" applyNumberFormat="1" applyFont="1" applyFill="1" applyAlignment="1">
      <alignment vertical="top"/>
    </xf>
    <xf numFmtId="3" fontId="58" fillId="0" borderId="0" xfId="0" applyNumberFormat="1" applyFont="1" applyAlignment="1">
      <alignment horizontal="left"/>
    </xf>
    <xf numFmtId="3" fontId="11" fillId="6" borderId="0" xfId="0" applyNumberFormat="1" applyFont="1" applyFill="1" applyBorder="1"/>
    <xf numFmtId="3" fontId="56" fillId="6" borderId="0" xfId="0" applyNumberFormat="1" applyFont="1" applyFill="1" applyBorder="1"/>
    <xf numFmtId="3" fontId="57" fillId="0" borderId="30" xfId="0" applyNumberFormat="1" applyFont="1" applyBorder="1" applyAlignment="1">
      <alignment horizontal="left" vertical="center" wrapText="1"/>
    </xf>
    <xf numFmtId="3" fontId="57" fillId="0" borderId="30" xfId="0" applyNumberFormat="1" applyFont="1" applyBorder="1" applyAlignment="1">
      <alignment horizontal="right" vertical="center" wrapText="1"/>
    </xf>
    <xf numFmtId="3" fontId="57" fillId="22" borderId="30" xfId="0" applyNumberFormat="1" applyFont="1" applyFill="1" applyBorder="1" applyAlignment="1">
      <alignment horizontal="right" vertical="center" wrapText="1"/>
    </xf>
    <xf numFmtId="3" fontId="35" fillId="6" borderId="0" xfId="0" applyNumberFormat="1" applyFont="1" applyFill="1" applyBorder="1"/>
    <xf numFmtId="3" fontId="59" fillId="0" borderId="0" xfId="0" applyNumberFormat="1" applyFont="1" applyAlignment="1">
      <alignment horizontal="left" vertical="center" wrapText="1"/>
    </xf>
    <xf numFmtId="3" fontId="59" fillId="23" borderId="0" xfId="0" applyNumberFormat="1" applyFont="1" applyFill="1" applyAlignment="1">
      <alignment horizontal="right" vertical="center" wrapText="1"/>
    </xf>
    <xf numFmtId="3" fontId="59" fillId="0" borderId="0" xfId="0" applyNumberFormat="1" applyFont="1" applyAlignment="1">
      <alignment horizontal="right" vertical="center" wrapText="1"/>
    </xf>
    <xf numFmtId="3" fontId="59" fillId="0" borderId="30" xfId="0" applyNumberFormat="1" applyFont="1" applyBorder="1" applyAlignment="1">
      <alignment horizontal="left" vertical="center" wrapText="1"/>
    </xf>
    <xf numFmtId="3" fontId="59" fillId="23" borderId="30" xfId="0" applyNumberFormat="1" applyFont="1" applyFill="1" applyBorder="1" applyAlignment="1">
      <alignment horizontal="right" vertical="center" wrapText="1"/>
    </xf>
    <xf numFmtId="3" fontId="59" fillId="0" borderId="30" xfId="0" applyNumberFormat="1" applyFont="1" applyBorder="1" applyAlignment="1">
      <alignment horizontal="right" vertical="center" wrapText="1"/>
    </xf>
    <xf numFmtId="3" fontId="59" fillId="0" borderId="32" xfId="0" applyNumberFormat="1" applyFont="1" applyBorder="1" applyAlignment="1">
      <alignment horizontal="left" vertical="center" wrapText="1"/>
    </xf>
    <xf numFmtId="3" fontId="59" fillId="23" borderId="32" xfId="0" applyNumberFormat="1" applyFont="1" applyFill="1" applyBorder="1" applyAlignment="1">
      <alignment horizontal="right" vertical="center" wrapText="1"/>
    </xf>
    <xf numFmtId="3" fontId="59" fillId="0" borderId="32" xfId="0" applyNumberFormat="1" applyFont="1" applyBorder="1" applyAlignment="1">
      <alignment horizontal="right" vertical="center" wrapText="1"/>
    </xf>
    <xf numFmtId="3" fontId="65" fillId="0" borderId="0" xfId="0" applyNumberFormat="1" applyFont="1" applyAlignment="1">
      <alignment vertical="center"/>
    </xf>
    <xf numFmtId="3" fontId="59" fillId="6" borderId="0" xfId="0" applyNumberFormat="1" applyFont="1" applyFill="1" applyBorder="1" applyAlignment="1">
      <alignment horizontal="left" vertical="center" wrapText="1"/>
    </xf>
    <xf numFmtId="3" fontId="59" fillId="6" borderId="0" xfId="0" applyNumberFormat="1" applyFont="1" applyFill="1" applyBorder="1" applyAlignment="1">
      <alignment horizontal="right" vertical="center" wrapText="1"/>
    </xf>
    <xf numFmtId="3" fontId="57" fillId="0" borderId="0" xfId="0" applyNumberFormat="1" applyFont="1" applyAlignment="1">
      <alignment horizontal="left" vertical="center" wrapText="1"/>
    </xf>
    <xf numFmtId="3" fontId="59" fillId="22" borderId="0" xfId="0" applyNumberFormat="1" applyFont="1" applyFill="1" applyAlignment="1">
      <alignment horizontal="right" vertical="center" wrapText="1"/>
    </xf>
    <xf numFmtId="3" fontId="59" fillId="0" borderId="0" xfId="0" applyNumberFormat="1" applyFont="1" applyAlignment="1">
      <alignment vertical="center" wrapText="1"/>
    </xf>
    <xf numFmtId="3" fontId="60" fillId="0" borderId="0" xfId="0" applyNumberFormat="1" applyFont="1" applyAlignment="1">
      <alignment horizontal="left" vertical="center" wrapText="1" indent="1"/>
    </xf>
    <xf numFmtId="3" fontId="60" fillId="23" borderId="0" xfId="0" applyNumberFormat="1" applyFont="1" applyFill="1" applyAlignment="1">
      <alignment horizontal="right" vertical="center" wrapText="1"/>
    </xf>
    <xf numFmtId="3" fontId="60" fillId="22" borderId="0" xfId="0" applyNumberFormat="1" applyFont="1" applyFill="1" applyAlignment="1">
      <alignment horizontal="right" vertical="center" wrapText="1"/>
    </xf>
    <xf numFmtId="3" fontId="60" fillId="0" borderId="0" xfId="0" applyNumberFormat="1" applyFont="1" applyAlignment="1">
      <alignment horizontal="right" vertical="center" wrapText="1"/>
    </xf>
    <xf numFmtId="3" fontId="59" fillId="22" borderId="30" xfId="0" applyNumberFormat="1" applyFont="1" applyFill="1" applyBorder="1" applyAlignment="1">
      <alignment horizontal="right" vertical="center" wrapText="1"/>
    </xf>
    <xf numFmtId="3" fontId="61" fillId="0" borderId="0" xfId="0" applyNumberFormat="1" applyFont="1" applyAlignment="1">
      <alignment horizontal="left" vertical="center" wrapText="1" indent="1"/>
    </xf>
    <xf numFmtId="3" fontId="61" fillId="23" borderId="0" xfId="0" applyNumberFormat="1" applyFont="1" applyFill="1" applyAlignment="1">
      <alignment horizontal="right" vertical="center" wrapText="1"/>
    </xf>
    <xf numFmtId="3" fontId="61" fillId="22" borderId="0" xfId="0" applyNumberFormat="1" applyFont="1" applyFill="1" applyAlignment="1">
      <alignment horizontal="right" vertical="center" wrapText="1"/>
    </xf>
    <xf numFmtId="3" fontId="61" fillId="0" borderId="0" xfId="0" applyNumberFormat="1" applyFont="1" applyAlignment="1">
      <alignment horizontal="right" vertical="center" wrapText="1"/>
    </xf>
    <xf numFmtId="3" fontId="59" fillId="0" borderId="31" xfId="0" applyNumberFormat="1" applyFont="1" applyBorder="1" applyAlignment="1">
      <alignment horizontal="left" vertical="center" wrapText="1"/>
    </xf>
    <xf numFmtId="3" fontId="59" fillId="23" borderId="31" xfId="0" applyNumberFormat="1" applyFont="1" applyFill="1" applyBorder="1" applyAlignment="1">
      <alignment horizontal="right" vertical="center" wrapText="1"/>
    </xf>
    <xf numFmtId="3" fontId="59" fillId="22" borderId="31" xfId="0" applyNumberFormat="1" applyFont="1" applyFill="1" applyBorder="1" applyAlignment="1">
      <alignment horizontal="right" vertical="center" wrapText="1"/>
    </xf>
    <xf numFmtId="3" fontId="59" fillId="0" borderId="31" xfId="0" applyNumberFormat="1" applyFont="1" applyBorder="1" applyAlignment="1">
      <alignment horizontal="right" vertical="center" wrapText="1"/>
    </xf>
    <xf numFmtId="3" fontId="57" fillId="0" borderId="0" xfId="0" applyNumberFormat="1" applyFont="1" applyAlignment="1">
      <alignment vertical="center" wrapText="1"/>
    </xf>
    <xf numFmtId="3" fontId="57" fillId="0" borderId="0" xfId="0" applyNumberFormat="1" applyFont="1" applyAlignment="1">
      <alignment horizontal="right" vertical="center" wrapText="1"/>
    </xf>
    <xf numFmtId="3" fontId="57" fillId="0" borderId="30" xfId="0" applyNumberFormat="1" applyFont="1" applyBorder="1" applyAlignment="1">
      <alignment vertical="center" wrapText="1"/>
    </xf>
    <xf numFmtId="3" fontId="59" fillId="0" borderId="11" xfId="0" applyNumberFormat="1" applyFont="1" applyBorder="1" applyAlignment="1">
      <alignment horizontal="left" vertical="center" wrapText="1"/>
    </xf>
    <xf numFmtId="3" fontId="59" fillId="0" borderId="11" xfId="0" applyNumberFormat="1" applyFont="1" applyBorder="1" applyAlignment="1">
      <alignment horizontal="right" vertical="center" wrapText="1"/>
    </xf>
    <xf numFmtId="3" fontId="59" fillId="23" borderId="11" xfId="0" applyNumberFormat="1" applyFont="1" applyFill="1" applyBorder="1" applyAlignment="1">
      <alignment horizontal="right" vertical="center" wrapText="1"/>
    </xf>
    <xf numFmtId="3" fontId="59" fillId="22" borderId="11" xfId="0" applyNumberFormat="1" applyFont="1" applyFill="1" applyBorder="1" applyAlignment="1">
      <alignment horizontal="right" vertical="center" wrapText="1"/>
    </xf>
    <xf numFmtId="3" fontId="68" fillId="0" borderId="0" xfId="0" applyNumberFormat="1" applyFont="1" applyAlignment="1">
      <alignment vertical="center" wrapText="1"/>
    </xf>
    <xf numFmtId="3" fontId="69" fillId="0" borderId="0" xfId="0" applyNumberFormat="1" applyFont="1" applyAlignment="1">
      <alignment horizontal="justify" vertical="center"/>
    </xf>
    <xf numFmtId="3" fontId="0" fillId="0" borderId="0" xfId="0" applyNumberFormat="1" applyFont="1"/>
    <xf numFmtId="3" fontId="57" fillId="0" borderId="0" xfId="0" applyNumberFormat="1" applyFont="1" applyBorder="1" applyAlignment="1">
      <alignment horizontal="left" vertical="center" wrapText="1"/>
    </xf>
    <xf numFmtId="3" fontId="57" fillId="0" borderId="0" xfId="0" applyNumberFormat="1" applyFont="1" applyBorder="1" applyAlignment="1">
      <alignment horizontal="right" vertical="center" wrapText="1"/>
    </xf>
    <xf numFmtId="3" fontId="59" fillId="0" borderId="16" xfId="0" applyNumberFormat="1" applyFont="1" applyBorder="1" applyAlignment="1">
      <alignment horizontal="left" vertical="center" wrapText="1"/>
    </xf>
    <xf numFmtId="3" fontId="59" fillId="23" borderId="36" xfId="0" applyNumberFormat="1" applyFont="1" applyFill="1" applyBorder="1" applyAlignment="1">
      <alignment horizontal="right" vertical="center" wrapText="1"/>
    </xf>
    <xf numFmtId="3" fontId="59" fillId="0" borderId="16" xfId="0" applyNumberFormat="1" applyFont="1" applyBorder="1" applyAlignment="1">
      <alignment horizontal="right" vertical="center" wrapText="1"/>
    </xf>
    <xf numFmtId="3" fontId="59" fillId="0" borderId="30" xfId="0" applyNumberFormat="1" applyFont="1" applyBorder="1" applyAlignment="1">
      <alignment horizontal="justify" vertical="center" wrapText="1"/>
    </xf>
    <xf numFmtId="3" fontId="62" fillId="0" borderId="0" xfId="0" applyNumberFormat="1" applyFont="1" applyAlignment="1">
      <alignment vertical="center" wrapText="1"/>
    </xf>
    <xf numFmtId="3" fontId="36" fillId="20" borderId="0" xfId="18" applyNumberFormat="1" applyFont="1" applyFill="1" applyBorder="1" applyAlignment="1">
      <alignment vertical="top"/>
    </xf>
    <xf numFmtId="3" fontId="36" fillId="0" borderId="0" xfId="18" applyNumberFormat="1" applyFont="1" applyFill="1" applyBorder="1" applyAlignment="1">
      <alignment vertical="top"/>
    </xf>
    <xf numFmtId="3" fontId="14" fillId="20" borderId="16" xfId="18" applyNumberFormat="1" applyFont="1" applyFill="1" applyBorder="1" applyAlignment="1">
      <alignment vertical="top"/>
    </xf>
    <xf numFmtId="3" fontId="14" fillId="0" borderId="16" xfId="18" applyNumberFormat="1" applyFont="1" applyFill="1" applyBorder="1" applyAlignment="1">
      <alignment vertical="top"/>
    </xf>
    <xf numFmtId="3" fontId="14" fillId="20" borderId="5" xfId="18" applyNumberFormat="1" applyFont="1" applyFill="1" applyBorder="1" applyAlignment="1">
      <alignment vertical="top"/>
    </xf>
    <xf numFmtId="3" fontId="14" fillId="0" borderId="5" xfId="18" applyNumberFormat="1" applyFont="1" applyFill="1" applyBorder="1" applyAlignment="1">
      <alignment vertical="top"/>
    </xf>
    <xf numFmtId="3" fontId="14" fillId="20" borderId="11" xfId="18" applyNumberFormat="1" applyFont="1" applyFill="1" applyBorder="1" applyAlignment="1">
      <alignment vertical="top"/>
    </xf>
    <xf numFmtId="3" fontId="14" fillId="0" borderId="11" xfId="18" applyNumberFormat="1" applyFont="1" applyFill="1" applyBorder="1" applyAlignment="1">
      <alignment vertical="top"/>
    </xf>
    <xf numFmtId="3" fontId="13" fillId="20" borderId="5" xfId="18" applyNumberFormat="1" applyFont="1" applyFill="1" applyBorder="1" applyAlignment="1">
      <alignment vertical="top"/>
    </xf>
    <xf numFmtId="3" fontId="13" fillId="0" borderId="5" xfId="0" applyNumberFormat="1" applyFont="1" applyFill="1" applyBorder="1" applyAlignment="1">
      <alignment vertical="top"/>
    </xf>
    <xf numFmtId="3" fontId="14" fillId="0" borderId="0" xfId="0" applyNumberFormat="1" applyFont="1" applyFill="1" applyBorder="1"/>
    <xf numFmtId="3" fontId="13" fillId="20" borderId="0" xfId="0" applyNumberFormat="1" applyFont="1" applyFill="1" applyBorder="1"/>
    <xf numFmtId="3" fontId="14" fillId="20" borderId="0" xfId="18" quotePrefix="1" applyNumberFormat="1" applyFont="1" applyFill="1" applyBorder="1" applyAlignment="1">
      <alignment horizontal="right" vertical="top"/>
    </xf>
    <xf numFmtId="3" fontId="14" fillId="0" borderId="0" xfId="0" applyNumberFormat="1" applyFont="1" applyFill="1" applyBorder="1" applyAlignment="1">
      <alignment horizontal="right"/>
    </xf>
    <xf numFmtId="3" fontId="14" fillId="20" borderId="18" xfId="18" applyNumberFormat="1" applyFont="1" applyFill="1" applyBorder="1" applyAlignment="1">
      <alignment horizontal="right" vertical="top"/>
    </xf>
    <xf numFmtId="3" fontId="13" fillId="0" borderId="18" xfId="0" applyNumberFormat="1" applyFont="1" applyFill="1" applyBorder="1" applyAlignment="1">
      <alignment horizontal="right" vertical="top"/>
    </xf>
    <xf numFmtId="3" fontId="14" fillId="20" borderId="0" xfId="18" applyNumberFormat="1" applyFont="1" applyFill="1" applyBorder="1" applyAlignment="1">
      <alignment horizontal="right" vertical="top"/>
    </xf>
    <xf numFmtId="3" fontId="13" fillId="0" borderId="0" xfId="0" applyNumberFormat="1" applyFont="1" applyFill="1" applyBorder="1" applyAlignment="1">
      <alignment horizontal="right" vertical="top"/>
    </xf>
    <xf numFmtId="3" fontId="57" fillId="0" borderId="0" xfId="0" applyNumberFormat="1" applyFont="1" applyAlignment="1">
      <alignment horizontal="right" vertical="center" wrapText="1"/>
    </xf>
    <xf numFmtId="3" fontId="57" fillId="0" borderId="30" xfId="0" applyNumberFormat="1" applyFont="1" applyBorder="1" applyAlignment="1">
      <alignment horizontal="right" vertical="center" wrapText="1"/>
    </xf>
    <xf numFmtId="3" fontId="62" fillId="0" borderId="16" xfId="0" applyNumberFormat="1" applyFont="1" applyBorder="1" applyAlignment="1">
      <alignment vertical="center" wrapText="1"/>
    </xf>
    <xf numFmtId="3" fontId="62" fillId="0" borderId="0" xfId="0" applyNumberFormat="1" applyFont="1" applyAlignment="1">
      <alignment vertical="center" wrapText="1"/>
    </xf>
    <xf numFmtId="3" fontId="62" fillId="0" borderId="11" xfId="0" applyNumberFormat="1" applyFont="1" applyBorder="1" applyAlignment="1">
      <alignment vertical="center" wrapText="1"/>
    </xf>
    <xf numFmtId="3" fontId="57" fillId="0" borderId="0" xfId="0" applyNumberFormat="1" applyFont="1" applyAlignment="1">
      <alignment horizontal="right" vertical="top" wrapText="1"/>
    </xf>
    <xf numFmtId="3" fontId="57" fillId="0" borderId="30" xfId="0" applyNumberFormat="1" applyFont="1" applyBorder="1" applyAlignment="1">
      <alignment horizontal="right" vertical="top" wrapText="1"/>
    </xf>
    <xf numFmtId="3" fontId="59" fillId="0" borderId="0" xfId="0" applyNumberFormat="1" applyFont="1" applyAlignment="1">
      <alignment horizontal="left" vertical="center" wrapText="1"/>
    </xf>
    <xf numFmtId="0" fontId="50" fillId="0" borderId="0" xfId="0" applyFont="1" applyFill="1" applyBorder="1" applyAlignment="1">
      <alignment horizontal="center" vertical="center"/>
    </xf>
    <xf numFmtId="0" fontId="13" fillId="0" borderId="0" xfId="13" applyFont="1" applyFill="1" applyBorder="1" applyAlignment="1">
      <alignment horizontal="left" vertical="top"/>
    </xf>
    <xf numFmtId="0" fontId="38" fillId="0" borderId="3" xfId="0" applyFont="1" applyBorder="1" applyAlignment="1">
      <alignment horizontal="left" vertical="center" wrapText="1"/>
    </xf>
    <xf numFmtId="0" fontId="13" fillId="0" borderId="18" xfId="13" applyFont="1" applyFill="1" applyBorder="1" applyAlignment="1">
      <alignment horizontal="left" vertical="top"/>
    </xf>
    <xf numFmtId="0" fontId="0" fillId="0" borderId="0" xfId="0" applyFont="1" applyAlignment="1">
      <alignment horizontal="right" vertical="center" wrapText="1"/>
    </xf>
    <xf numFmtId="0" fontId="0" fillId="0" borderId="34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34" xfId="0" applyFont="1" applyBorder="1" applyAlignment="1">
      <alignment horizontal="right" vertical="center" wrapText="1"/>
    </xf>
  </cellXfs>
  <cellStyles count="53">
    <cellStyle name="AM_For_Lev1" xfId="20"/>
    <cellStyle name="Border" xfId="21"/>
    <cellStyle name="Comma" xfId="18" builtinId="3"/>
    <cellStyle name="Comma [0] 2" xfId="22"/>
    <cellStyle name="Comma 2" xfId="23"/>
    <cellStyle name="Currency [0] 2" xfId="24"/>
    <cellStyle name="Currency 2" xfId="25"/>
    <cellStyle name="Dim3" xfId="26"/>
    <cellStyle name="Dim3 Descrip." xfId="27"/>
    <cellStyle name="Filip" xfId="17"/>
    <cellStyle name="Global level 1 Numeric" xfId="28"/>
    <cellStyle name="Global level 1 text" xfId="29"/>
    <cellStyle name="Global level 2 WhereOf" xfId="30"/>
    <cellStyle name="Global level 2 Whereof numeric" xfId="31"/>
    <cellStyle name="Global Total numeric" xfId="32"/>
    <cellStyle name="Global totals" xfId="33"/>
    <cellStyle name="GRS_For_Lev1" xfId="34"/>
    <cellStyle name="Hid_Border" xfId="35"/>
    <cellStyle name="Hidden" xfId="1"/>
    <cellStyle name="Hidden 2" xfId="36"/>
    <cellStyle name="HiddenAnchor" xfId="2"/>
    <cellStyle name="Level 1 - Numeric" xfId="3"/>
    <cellStyle name="Level 1 - Text" xfId="4"/>
    <cellStyle name="Level 2 -  Text" xfId="5"/>
    <cellStyle name="Level 2 - Numeric" xfId="6"/>
    <cellStyle name="Level 3 - Numeric" xfId="7"/>
    <cellStyle name="Level 3 - Text" xfId="8"/>
    <cellStyle name="Level 4 - Numeric" xfId="9"/>
    <cellStyle name="Level 4 - Text" xfId="10"/>
    <cellStyle name="Manual0D" xfId="37"/>
    <cellStyle name="N0d_Normal" xfId="38"/>
    <cellStyle name="N2d_Normal" xfId="39"/>
    <cellStyle name="Normal" xfId="0" builtinId="0"/>
    <cellStyle name="Normal 2" xfId="13"/>
    <cellStyle name="Not applicable" xfId="40"/>
    <cellStyle name="NumBottomRight" xfId="41"/>
    <cellStyle name="NumTopLeft" xfId="42"/>
    <cellStyle name="Parametres title" xfId="43"/>
    <cellStyle name="Parametres values" xfId="44"/>
    <cellStyle name="Percent" xfId="19" builtinId="5"/>
    <cellStyle name="Protected" xfId="11"/>
    <cellStyle name="Rec_Det_N0D" xfId="45"/>
    <cellStyle name="Rep_For_Lev0" xfId="46"/>
    <cellStyle name="TextIndent0" xfId="15"/>
    <cellStyle name="TextIndent1" xfId="16"/>
    <cellStyle name="TextIndent2" xfId="47"/>
    <cellStyle name="Titel" xfId="48"/>
    <cellStyle name="Title_Border" xfId="14"/>
    <cellStyle name="Txt_Level1" xfId="49"/>
    <cellStyle name="TxtBottomRight" xfId="50"/>
    <cellStyle name="TxtTopLeft" xfId="51"/>
    <cellStyle name="Unprotected" xfId="12"/>
    <cellStyle name="WhereOf" xfId="52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99"/>
      <color rgb="FFC0C0C0"/>
      <color rgb="FF3BAEE1"/>
      <color rgb="FFFF0000"/>
      <color rgb="FF1B5B95"/>
      <color rgb="FFFDE9D9"/>
      <color rgb="FFE8EAF8"/>
      <color rgb="FFF000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318298</xdr:colOff>
      <xdr:row>42</xdr:row>
      <xdr:rowOff>88254</xdr:rowOff>
    </xdr:from>
    <xdr:ext cx="5387175" cy="472749"/>
    <xdr:sp macro="" textlink="">
      <xdr:nvSpPr>
        <xdr:cNvPr id="2" name="Notched Right Arrow 1"/>
        <xdr:cNvSpPr/>
      </xdr:nvSpPr>
      <xdr:spPr>
        <a:xfrm rot="10800000" flipV="1">
          <a:off x="7140579" y="7589192"/>
          <a:ext cx="5387175" cy="472749"/>
        </a:xfrm>
        <a:prstGeom prst="notchedRightArrow">
          <a:avLst/>
        </a:prstGeom>
        <a:gradFill>
          <a:gsLst>
            <a:gs pos="0">
              <a:srgbClr val="FFF200"/>
            </a:gs>
            <a:gs pos="45000">
              <a:srgbClr val="FF7A00"/>
            </a:gs>
            <a:gs pos="70000">
              <a:srgbClr val="FF0300"/>
            </a:gs>
            <a:gs pos="100000">
              <a:srgbClr val="4D0808"/>
            </a:gs>
          </a:gsLst>
          <a:lin ang="5400000" scaled="0"/>
        </a:gra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vert="horz" wrap="square" rtlCol="0" anchor="ctr">
          <a:noAutofit/>
        </a:bodyPr>
        <a:lstStyle/>
        <a:p>
          <a:pPr algn="ctr"/>
          <a:r>
            <a:rPr lang="nl-BE" sz="1400" b="1"/>
            <a:t>1.Select  requested report level ,</a:t>
          </a:r>
          <a:r>
            <a:rPr lang="nl-BE" sz="1400" b="1" baseline="0"/>
            <a:t> currency and unit + shift F9</a:t>
          </a:r>
          <a:endParaRPr lang="nl-BE" sz="1400" b="1"/>
        </a:p>
      </xdr:txBody>
    </xdr:sp>
    <xdr:clientData/>
  </xdr:oneCellAnchor>
  <xdr:oneCellAnchor>
    <xdr:from>
      <xdr:col>13</xdr:col>
      <xdr:colOff>333377</xdr:colOff>
      <xdr:row>66</xdr:row>
      <xdr:rowOff>166686</xdr:rowOff>
    </xdr:from>
    <xdr:ext cx="6418205" cy="416719"/>
    <xdr:sp macro="" textlink="">
      <xdr:nvSpPr>
        <xdr:cNvPr id="5" name="Notched Right Arrow 4"/>
        <xdr:cNvSpPr/>
      </xdr:nvSpPr>
      <xdr:spPr>
        <a:xfrm rot="10800000" flipV="1">
          <a:off x="13513596" y="1714499"/>
          <a:ext cx="6418205" cy="416719"/>
        </a:xfrm>
        <a:prstGeom prst="notchedRightArrow">
          <a:avLst/>
        </a:prstGeom>
        <a:gradFill>
          <a:gsLst>
            <a:gs pos="0">
              <a:srgbClr val="FFF200"/>
            </a:gs>
            <a:gs pos="45000">
              <a:srgbClr val="FF7A00"/>
            </a:gs>
            <a:gs pos="70000">
              <a:srgbClr val="FF0300"/>
            </a:gs>
            <a:gs pos="100000">
              <a:srgbClr val="4D0808"/>
            </a:gs>
          </a:gsLst>
          <a:lin ang="5400000" scaled="0"/>
        </a:gra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vert="horz" wrap="square" rtlCol="0" anchor="ctr">
          <a:noAutofit/>
        </a:bodyPr>
        <a:lstStyle/>
        <a:p>
          <a:pPr algn="ctr"/>
          <a:r>
            <a:rPr lang="nl-BE" sz="1400" b="1"/>
            <a:t>2. Select Period</a:t>
          </a:r>
          <a:r>
            <a:rPr lang="nl-BE" sz="1400" b="1" baseline="0"/>
            <a:t> (last month of the quarter) + shift F9 to refresh sheet</a:t>
          </a:r>
          <a:r>
            <a:rPr lang="nl-BE" sz="1400" b="1"/>
            <a:t> 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2B\GI005437\M016376\02_Content\Implementatie%20nieuwe%20Cognos\Analyse%20&amp;%20Opzet%20Cognos\Rapporten\Reporting%20Templates\Finale%20versie%20TEMPLATE%20GRS_V201210%20With%20User%20Form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20345\AppData\Local\Temp\notesFB86DA\2b2_Delta_report_alt(vs%20previous%20version)%20PRO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atakoepel\quarter%20estimate\ROFO\analyse%20sheets\QES_ROFO_P&amp;L%20Delta%20per%20company%20or%20BU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 AppMgt"/>
      <sheetName val="User Menu"/>
      <sheetName val="Names"/>
      <sheetName val="Application Mgt Menu"/>
      <sheetName val="Template"/>
      <sheetName val="HeaderTable"/>
      <sheetName val="Parameters"/>
      <sheetName val="LocalLists"/>
      <sheetName val="TM1Pick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F1" t="str">
            <v xml:space="preserve"> 3.2</v>
          </cell>
        </row>
      </sheetData>
      <sheetData sheetId="7">
        <row r="1">
          <cell r="A1" t="str">
            <v>PeriodScopes_List</v>
          </cell>
          <cell r="C1" t="str">
            <v>UnitsText_List</v>
          </cell>
          <cell r="D1" t="str">
            <v>UnitsNumber_List</v>
          </cell>
          <cell r="N1" t="str">
            <v>TobecopiedSheets_List
(REVERSE order)</v>
          </cell>
        </row>
        <row r="2">
          <cell r="C2" t="str">
            <v>Units</v>
          </cell>
          <cell r="D2">
            <v>1</v>
          </cell>
          <cell r="N2" t="str">
            <v>User Menu</v>
          </cell>
        </row>
        <row r="3">
          <cell r="C3" t="str">
            <v>Thousands</v>
          </cell>
          <cell r="D3">
            <v>1000</v>
          </cell>
          <cell r="N3" t="str">
            <v>Parameters</v>
          </cell>
        </row>
        <row r="4">
          <cell r="C4" t="str">
            <v>Millions</v>
          </cell>
          <cell r="D4">
            <v>1000000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 AppMgt"/>
      <sheetName val="Parameters"/>
      <sheetName val="LocalLists"/>
      <sheetName val="P&amp;L '13"/>
      <sheetName val="P&amp;L Ins '13"/>
      <sheetName val="KPI '13"/>
      <sheetName val="P&amp;L '14"/>
      <sheetName val="P&amp;L Ins '14"/>
      <sheetName val="KPI '14"/>
      <sheetName val="P&amp;L '15"/>
      <sheetName val="P&amp;L Ins '15"/>
      <sheetName val="KPI '15"/>
      <sheetName val="P&amp;L '16"/>
      <sheetName val="P&amp;L Ins '16"/>
      <sheetName val="KPI '16"/>
    </sheetNames>
    <sheetDataSet>
      <sheetData sheetId="0"/>
      <sheetData sheetId="1">
        <row r="1">
          <cell r="AI1" t="str">
            <v>APC13</v>
          </cell>
        </row>
        <row r="70">
          <cell r="F70" t="str">
            <v>I2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 AppMgt"/>
      <sheetName val="Parameters"/>
      <sheetName val="LocalLists"/>
      <sheetName val="QES P&amp;L"/>
      <sheetName val="ROFO P&amp;L"/>
      <sheetName val="QES Group Centre"/>
      <sheetName val="Sheet1"/>
    </sheetNames>
    <sheetDataSet>
      <sheetData sheetId="0" refreshError="1"/>
      <sheetData sheetId="1">
        <row r="68">
          <cell r="F68" t="str">
            <v>ROF15 Q1 Input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adMeAppMgt"/>
  <dimension ref="A1:D58"/>
  <sheetViews>
    <sheetView showGridLines="0" workbookViewId="0">
      <selection activeCell="A11" sqref="A11"/>
    </sheetView>
  </sheetViews>
  <sheetFormatPr defaultColWidth="9.140625" defaultRowHeight="12.75" x14ac:dyDescent="0.2"/>
  <cols>
    <col min="1" max="1" width="32" customWidth="1"/>
    <col min="2" max="2" width="25.28515625" customWidth="1"/>
    <col min="3" max="3" width="31.85546875" customWidth="1"/>
    <col min="4" max="4" width="61.5703125" customWidth="1"/>
  </cols>
  <sheetData>
    <row r="1" spans="1:3" s="7" customFormat="1" x14ac:dyDescent="0.2">
      <c r="A1" s="7" t="s">
        <v>11</v>
      </c>
    </row>
    <row r="2" spans="1:3" s="7" customFormat="1" x14ac:dyDescent="0.2">
      <c r="B2" t="s">
        <v>14</v>
      </c>
      <c r="C2" s="26" t="s">
        <v>102</v>
      </c>
    </row>
    <row r="3" spans="1:3" x14ac:dyDescent="0.2">
      <c r="B3" t="s">
        <v>12</v>
      </c>
      <c r="C3" s="36" t="s">
        <v>207</v>
      </c>
    </row>
    <row r="4" spans="1:3" x14ac:dyDescent="0.2">
      <c r="B4" t="s">
        <v>13</v>
      </c>
      <c r="C4" s="36" t="s">
        <v>208</v>
      </c>
    </row>
    <row r="6" spans="1:3" x14ac:dyDescent="0.2">
      <c r="A6" s="7"/>
    </row>
    <row r="7" spans="1:3" x14ac:dyDescent="0.2">
      <c r="A7" s="42"/>
    </row>
    <row r="8" spans="1:3" s="11" customFormat="1" x14ac:dyDescent="0.2">
      <c r="A8" s="22"/>
    </row>
    <row r="9" spans="1:3" s="11" customFormat="1" x14ac:dyDescent="0.2">
      <c r="A9" s="22"/>
    </row>
    <row r="10" spans="1:3" s="11" customFormat="1" x14ac:dyDescent="0.2">
      <c r="A10" s="92" t="s">
        <v>285</v>
      </c>
    </row>
    <row r="11" spans="1:3" s="11" customFormat="1" x14ac:dyDescent="0.2">
      <c r="A11" s="22"/>
    </row>
    <row r="12" spans="1:3" s="11" customFormat="1" x14ac:dyDescent="0.2">
      <c r="A12" s="7"/>
    </row>
    <row r="13" spans="1:3" s="42" customFormat="1" x14ac:dyDescent="0.2">
      <c r="A13" s="7"/>
    </row>
    <row r="14" spans="1:3" s="42" customFormat="1" x14ac:dyDescent="0.2">
      <c r="A14" s="7"/>
    </row>
    <row r="15" spans="1:3" s="92" customFormat="1" x14ac:dyDescent="0.2">
      <c r="A15" s="7"/>
    </row>
    <row r="16" spans="1:3" s="42" customFormat="1" x14ac:dyDescent="0.2">
      <c r="A16" s="7"/>
    </row>
    <row r="17" spans="1:3" s="11" customFormat="1" x14ac:dyDescent="0.2">
      <c r="A17" s="7"/>
      <c r="B17" s="10"/>
    </row>
    <row r="18" spans="1:3" s="11" customFormat="1" x14ac:dyDescent="0.2">
      <c r="A18" s="7"/>
      <c r="B18" s="42"/>
      <c r="C18" s="42"/>
    </row>
    <row r="19" spans="1:3" s="11" customFormat="1" x14ac:dyDescent="0.2">
      <c r="A19" s="7"/>
      <c r="C19" s="42"/>
    </row>
    <row r="20" spans="1:3" s="11" customFormat="1" ht="15.75" x14ac:dyDescent="0.25">
      <c r="A20" s="13"/>
      <c r="B20" s="13"/>
      <c r="C20" s="42"/>
    </row>
    <row r="21" spans="1:3" s="11" customFormat="1" x14ac:dyDescent="0.2">
      <c r="A21" s="7"/>
      <c r="C21" s="42"/>
    </row>
    <row r="22" spans="1:3" s="11" customFormat="1" x14ac:dyDescent="0.2">
      <c r="A22" s="7"/>
    </row>
    <row r="23" spans="1:3" s="11" customFormat="1" x14ac:dyDescent="0.2">
      <c r="A23" s="7"/>
      <c r="B23" s="42"/>
    </row>
    <row r="24" spans="1:3" s="11" customFormat="1" x14ac:dyDescent="0.2">
      <c r="A24" s="7"/>
      <c r="B24" s="10"/>
    </row>
    <row r="25" spans="1:3" s="11" customFormat="1" x14ac:dyDescent="0.2">
      <c r="A25" s="7"/>
    </row>
    <row r="26" spans="1:3" s="11" customFormat="1" x14ac:dyDescent="0.2">
      <c r="A26" s="7"/>
    </row>
    <row r="27" spans="1:3" s="11" customFormat="1" x14ac:dyDescent="0.2">
      <c r="A27" s="7"/>
      <c r="B27" s="42"/>
      <c r="C27" s="92"/>
    </row>
    <row r="28" spans="1:3" s="11" customFormat="1" x14ac:dyDescent="0.2">
      <c r="A28" s="7"/>
      <c r="C28" s="42"/>
    </row>
    <row r="29" spans="1:3" s="11" customFormat="1" x14ac:dyDescent="0.2">
      <c r="A29" s="14"/>
      <c r="B29" s="15"/>
      <c r="C29" s="42"/>
    </row>
    <row r="30" spans="1:3" s="11" customFormat="1" x14ac:dyDescent="0.2">
      <c r="A30" s="14"/>
      <c r="B30" s="15"/>
      <c r="C30" s="42"/>
    </row>
    <row r="31" spans="1:3" s="11" customFormat="1" x14ac:dyDescent="0.2">
      <c r="A31" s="14"/>
      <c r="B31" s="15"/>
    </row>
    <row r="32" spans="1:3" s="11" customFormat="1" x14ac:dyDescent="0.2">
      <c r="A32" s="14"/>
      <c r="B32" s="15"/>
    </row>
    <row r="33" spans="1:3" s="11" customFormat="1" x14ac:dyDescent="0.2">
      <c r="A33" s="7"/>
    </row>
    <row r="34" spans="1:3" s="11" customFormat="1" x14ac:dyDescent="0.2">
      <c r="A34" s="7"/>
    </row>
    <row r="35" spans="1:3" s="42" customFormat="1" x14ac:dyDescent="0.2">
      <c r="A35" s="14"/>
    </row>
    <row r="36" spans="1:3" s="11" customFormat="1" x14ac:dyDescent="0.2">
      <c r="B36" s="10"/>
      <c r="C36" s="42"/>
    </row>
    <row r="37" spans="1:3" s="11" customFormat="1" x14ac:dyDescent="0.2">
      <c r="A37" s="7"/>
      <c r="C37" s="42"/>
    </row>
    <row r="38" spans="1:3" s="11" customFormat="1" x14ac:dyDescent="0.2">
      <c r="A38" s="7"/>
      <c r="C38" s="42"/>
    </row>
    <row r="39" spans="1:3" s="11" customFormat="1" x14ac:dyDescent="0.2">
      <c r="A39" s="14"/>
      <c r="C39" s="42"/>
    </row>
    <row r="40" spans="1:3" s="11" customFormat="1" x14ac:dyDescent="0.2">
      <c r="A40" s="7"/>
      <c r="C40" s="42"/>
    </row>
    <row r="41" spans="1:3" s="11" customFormat="1" x14ac:dyDescent="0.2">
      <c r="A41" s="7"/>
    </row>
    <row r="42" spans="1:3" s="11" customFormat="1" ht="12.75" customHeight="1" x14ac:dyDescent="0.2">
      <c r="A42" s="14"/>
      <c r="B42" s="42"/>
    </row>
    <row r="43" spans="1:3" s="11" customFormat="1" x14ac:dyDescent="0.2">
      <c r="A43" s="7"/>
    </row>
    <row r="44" spans="1:3" s="42" customFormat="1" x14ac:dyDescent="0.2">
      <c r="A44" s="7"/>
    </row>
    <row r="45" spans="1:3" s="11" customFormat="1" x14ac:dyDescent="0.2">
      <c r="A45" s="7"/>
    </row>
    <row r="46" spans="1:3" s="11" customFormat="1" x14ac:dyDescent="0.2">
      <c r="A46" s="7"/>
      <c r="B46" s="42"/>
      <c r="C46" s="42"/>
    </row>
    <row r="47" spans="1:3" x14ac:dyDescent="0.2">
      <c r="A47" s="7"/>
      <c r="B47" s="11"/>
      <c r="C47" s="42"/>
    </row>
    <row r="48" spans="1:3" x14ac:dyDescent="0.2">
      <c r="A48" s="7"/>
      <c r="C48" s="42"/>
    </row>
    <row r="49" spans="1:4" x14ac:dyDescent="0.2">
      <c r="A49" s="7"/>
      <c r="B49" s="10"/>
    </row>
    <row r="50" spans="1:4" x14ac:dyDescent="0.2">
      <c r="A50" s="7"/>
      <c r="B50" s="42"/>
    </row>
    <row r="51" spans="1:4" x14ac:dyDescent="0.2">
      <c r="A51" s="7"/>
      <c r="D51" s="11"/>
    </row>
    <row r="52" spans="1:4" x14ac:dyDescent="0.2">
      <c r="A52" s="7"/>
      <c r="D52" s="11"/>
    </row>
    <row r="53" spans="1:4" x14ac:dyDescent="0.2">
      <c r="A53" s="7"/>
      <c r="B53" s="10"/>
      <c r="D53" s="11"/>
    </row>
    <row r="54" spans="1:4" x14ac:dyDescent="0.2">
      <c r="A54" s="7"/>
    </row>
    <row r="55" spans="1:4" x14ac:dyDescent="0.2">
      <c r="A55" s="7"/>
    </row>
    <row r="58" spans="1:4" s="7" customFormat="1" x14ac:dyDescent="0.2"/>
  </sheetData>
  <dataConsolidate leftLabels="1" link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CJ148"/>
  <sheetViews>
    <sheetView showGridLines="0" zoomScale="70" zoomScaleNormal="70" zoomScaleSheetLayoutView="50" workbookViewId="0">
      <selection activeCell="E33" sqref="E33:I33"/>
    </sheetView>
  </sheetViews>
  <sheetFormatPr defaultColWidth="9.140625" defaultRowHeight="15.75" outlineLevelCol="1" x14ac:dyDescent="0.25"/>
  <cols>
    <col min="1" max="1" width="16.28515625" style="18" customWidth="1"/>
    <col min="2" max="2" width="102.28515625" style="18" customWidth="1"/>
    <col min="3" max="3" width="175.85546875" style="18" hidden="1" customWidth="1" outlineLevel="1"/>
    <col min="4" max="4" width="2.85546875" style="117" customWidth="1" collapsed="1"/>
    <col min="5" max="9" width="20.7109375" style="100" customWidth="1"/>
    <col min="10" max="10" width="2" style="102" customWidth="1"/>
    <col min="11" max="88" width="9.140625" style="121"/>
    <col min="89" max="16384" width="9.140625" style="93"/>
  </cols>
  <sheetData>
    <row r="1" spans="1:88" ht="46.5" x14ac:dyDescent="0.7">
      <c r="A1" s="317" t="s">
        <v>583</v>
      </c>
      <c r="B1" s="235"/>
      <c r="C1" s="224"/>
      <c r="D1" s="225"/>
      <c r="E1" s="432"/>
      <c r="F1" s="432"/>
      <c r="G1" s="432"/>
      <c r="H1" s="432"/>
      <c r="I1" s="432"/>
      <c r="J1" s="109"/>
    </row>
    <row r="2" spans="1:88" s="126" customFormat="1" ht="21" x14ac:dyDescent="0.2">
      <c r="A2" s="236" t="s">
        <v>325</v>
      </c>
      <c r="B2" s="226"/>
      <c r="C2" s="226" t="s">
        <v>326</v>
      </c>
      <c r="D2" s="226"/>
      <c r="E2" s="255" t="s">
        <v>621</v>
      </c>
      <c r="F2" s="255" t="s">
        <v>599</v>
      </c>
      <c r="G2" s="255" t="s">
        <v>600</v>
      </c>
      <c r="H2" s="255" t="s">
        <v>601</v>
      </c>
      <c r="I2" s="255" t="s">
        <v>602</v>
      </c>
      <c r="J2" s="124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</row>
    <row r="3" spans="1:88" s="92" customFormat="1" ht="3" customHeight="1" x14ac:dyDescent="0.35">
      <c r="A3" s="234"/>
      <c r="B3" s="106"/>
      <c r="C3" s="106"/>
      <c r="D3" s="106"/>
      <c r="E3" s="103"/>
      <c r="F3" s="103"/>
      <c r="G3" s="103"/>
      <c r="H3" s="103"/>
      <c r="I3" s="103"/>
      <c r="J3" s="103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</row>
    <row r="4" spans="1:88" s="158" customFormat="1" ht="20.100000000000001" customHeight="1" x14ac:dyDescent="0.2">
      <c r="A4" s="179" t="s">
        <v>603</v>
      </c>
      <c r="B4" s="179"/>
      <c r="C4" s="179" t="s">
        <v>327</v>
      </c>
      <c r="D4" s="155"/>
      <c r="E4" s="304">
        <v>12.237014</v>
      </c>
      <c r="F4" s="289">
        <v>12.171547</v>
      </c>
      <c r="G4" s="289">
        <v>12.679881</v>
      </c>
      <c r="H4" s="289">
        <v>12.180495000000001</v>
      </c>
      <c r="I4" s="289">
        <v>11.857936</v>
      </c>
      <c r="J4" s="134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</row>
    <row r="5" spans="1:88" s="159" customFormat="1" ht="20.100000000000001" customHeight="1" x14ac:dyDescent="0.2">
      <c r="A5" s="155" t="s">
        <v>604</v>
      </c>
      <c r="B5" s="154"/>
      <c r="C5" s="155" t="s">
        <v>328</v>
      </c>
      <c r="D5" s="154"/>
      <c r="E5" s="305">
        <v>8.0627449999999996</v>
      </c>
      <c r="F5" s="290">
        <v>9.5197409999999998</v>
      </c>
      <c r="G5" s="290">
        <v>9.7453190000000003</v>
      </c>
      <c r="H5" s="290">
        <v>10.355423</v>
      </c>
      <c r="I5" s="290">
        <v>10.060893</v>
      </c>
      <c r="J5" s="134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</row>
    <row r="6" spans="1:88" s="159" customFormat="1" ht="20.100000000000001" customHeight="1" x14ac:dyDescent="0.2">
      <c r="A6" s="238" t="s">
        <v>605</v>
      </c>
      <c r="B6" s="251"/>
      <c r="C6" s="252" t="s">
        <v>329</v>
      </c>
      <c r="D6" s="251"/>
      <c r="E6" s="306">
        <v>23.621449999999999</v>
      </c>
      <c r="F6" s="291">
        <v>21.283801</v>
      </c>
      <c r="G6" s="291">
        <v>21.573194000000001</v>
      </c>
      <c r="H6" s="291">
        <v>20.877234000000001</v>
      </c>
      <c r="I6" s="291">
        <v>21.003952000000002</v>
      </c>
      <c r="J6" s="134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</row>
    <row r="7" spans="1:88" s="159" customFormat="1" ht="20.100000000000001" customHeight="1" x14ac:dyDescent="0.2">
      <c r="A7" s="238" t="s">
        <v>606</v>
      </c>
      <c r="B7" s="251"/>
      <c r="C7" s="252" t="s">
        <v>330</v>
      </c>
      <c r="D7" s="251"/>
      <c r="E7" s="306">
        <v>-15.558705</v>
      </c>
      <c r="F7" s="291">
        <v>-11.764060000000001</v>
      </c>
      <c r="G7" s="291">
        <v>-11.827875000000001</v>
      </c>
      <c r="H7" s="291">
        <v>-10.521811</v>
      </c>
      <c r="I7" s="291">
        <v>-10.943059</v>
      </c>
      <c r="J7" s="134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</row>
    <row r="8" spans="1:88" s="159" customFormat="1" ht="20.100000000000001" customHeight="1" x14ac:dyDescent="0.2">
      <c r="A8" s="155" t="s">
        <v>607</v>
      </c>
      <c r="B8" s="154"/>
      <c r="C8" s="155" t="s">
        <v>331</v>
      </c>
      <c r="D8" s="154"/>
      <c r="E8" s="305">
        <v>0.91414399999999996</v>
      </c>
      <c r="F8" s="290">
        <v>1.065609</v>
      </c>
      <c r="G8" s="290">
        <v>1.000902</v>
      </c>
      <c r="H8" s="290">
        <v>1.0166519999999999</v>
      </c>
      <c r="I8" s="290">
        <v>1.268588</v>
      </c>
      <c r="J8" s="134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</row>
    <row r="9" spans="1:88" s="159" customFormat="1" ht="20.100000000000001" customHeight="1" x14ac:dyDescent="0.2">
      <c r="A9" s="239" t="s">
        <v>608</v>
      </c>
      <c r="B9" s="251"/>
      <c r="C9" s="195" t="s">
        <v>332</v>
      </c>
      <c r="D9" s="251"/>
      <c r="E9" s="306">
        <v>3.828319</v>
      </c>
      <c r="F9" s="291">
        <v>6.4762120000000003</v>
      </c>
      <c r="G9" s="291">
        <v>4.9226299999999998</v>
      </c>
      <c r="H9" s="291">
        <v>3.0777519999999998</v>
      </c>
      <c r="I9" s="291">
        <v>7.5347910000000002</v>
      </c>
      <c r="J9" s="134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</row>
    <row r="10" spans="1:88" s="159" customFormat="1" ht="20.100000000000001" customHeight="1" x14ac:dyDescent="0.2">
      <c r="A10" s="239" t="s">
        <v>609</v>
      </c>
      <c r="B10" s="251"/>
      <c r="C10" s="195" t="s">
        <v>333</v>
      </c>
      <c r="D10" s="251"/>
      <c r="E10" s="306">
        <v>-2.9141750000000002</v>
      </c>
      <c r="F10" s="291">
        <v>-5.4106030000000001</v>
      </c>
      <c r="G10" s="291">
        <v>-3.9217279999999999</v>
      </c>
      <c r="H10" s="291">
        <v>-2.0611000000000002</v>
      </c>
      <c r="I10" s="291">
        <v>-6.266203</v>
      </c>
      <c r="J10" s="134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</row>
    <row r="11" spans="1:88" s="159" customFormat="1" ht="20.100000000000001" customHeight="1" x14ac:dyDescent="0.2">
      <c r="A11" s="180" t="s">
        <v>373</v>
      </c>
      <c r="B11" s="154"/>
      <c r="C11" s="180" t="s">
        <v>334</v>
      </c>
      <c r="D11" s="154"/>
      <c r="E11" s="305">
        <v>0.45180700000000001</v>
      </c>
      <c r="F11" s="290">
        <v>-0.77185599999999999</v>
      </c>
      <c r="G11" s="290">
        <v>-1.0959129999999999</v>
      </c>
      <c r="H11" s="290">
        <v>-1.1755230000000001</v>
      </c>
      <c r="I11" s="290">
        <v>-1.1055839999999999</v>
      </c>
      <c r="J11" s="134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</row>
    <row r="12" spans="1:88" s="159" customFormat="1" ht="20.100000000000001" customHeight="1" x14ac:dyDescent="0.2">
      <c r="A12" s="180" t="s">
        <v>374</v>
      </c>
      <c r="B12" s="154"/>
      <c r="C12" s="180" t="s">
        <v>335</v>
      </c>
      <c r="D12" s="154"/>
      <c r="E12" s="305">
        <v>1.2459999999999999E-3</v>
      </c>
      <c r="F12" s="290">
        <v>2.382E-3</v>
      </c>
      <c r="G12" s="290">
        <v>3.9630000000000004E-3</v>
      </c>
      <c r="H12" s="290">
        <v>0.10435899999999999</v>
      </c>
      <c r="I12" s="290">
        <v>7.5799999999999999E-4</v>
      </c>
      <c r="J12" s="134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</row>
    <row r="13" spans="1:88" s="159" customFormat="1" ht="20.100000000000001" customHeight="1" x14ac:dyDescent="0.2">
      <c r="A13" s="180" t="s">
        <v>610</v>
      </c>
      <c r="B13" s="154"/>
      <c r="C13" s="180" t="s">
        <v>336</v>
      </c>
      <c r="D13" s="154"/>
      <c r="E13" s="305">
        <v>0.67350699999999997</v>
      </c>
      <c r="F13" s="290">
        <v>0.50156199999999995</v>
      </c>
      <c r="G13" s="290">
        <v>0.54552800000000001</v>
      </c>
      <c r="H13" s="290">
        <v>0.48744999999999999</v>
      </c>
      <c r="I13" s="290">
        <v>0.47728300000000001</v>
      </c>
      <c r="J13" s="134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</row>
    <row r="14" spans="1:88" s="159" customFormat="1" ht="20.100000000000001" customHeight="1" x14ac:dyDescent="0.2">
      <c r="A14" s="180" t="s">
        <v>611</v>
      </c>
      <c r="B14" s="154"/>
      <c r="C14" s="180" t="s">
        <v>337</v>
      </c>
      <c r="D14" s="154"/>
      <c r="E14" s="305">
        <v>8.0509999999999998E-2</v>
      </c>
      <c r="F14" s="290">
        <v>0.52688500000000005</v>
      </c>
      <c r="G14" s="290">
        <v>0.39856000000000003</v>
      </c>
      <c r="H14" s="290">
        <v>0.16980000000000001</v>
      </c>
      <c r="I14" s="290">
        <v>3.0379049999999999</v>
      </c>
      <c r="J14" s="134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</row>
    <row r="15" spans="1:88" s="159" customFormat="1" ht="20.100000000000001" customHeight="1" x14ac:dyDescent="0.2">
      <c r="A15" s="180" t="s">
        <v>612</v>
      </c>
      <c r="B15" s="154"/>
      <c r="C15" s="180" t="s">
        <v>338</v>
      </c>
      <c r="D15" s="154"/>
      <c r="E15" s="305">
        <v>-1.464321</v>
      </c>
      <c r="F15" s="290">
        <v>-1.4349890000000001</v>
      </c>
      <c r="G15" s="290">
        <v>-1.3958280000000001</v>
      </c>
      <c r="H15" s="290">
        <v>-0.55767</v>
      </c>
      <c r="I15" s="290">
        <v>-1.3036289999999999</v>
      </c>
      <c r="J15" s="134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</row>
    <row r="16" spans="1:88" s="159" customFormat="1" ht="20.100000000000001" customHeight="1" thickBot="1" x14ac:dyDescent="0.25">
      <c r="A16" s="180" t="s">
        <v>613</v>
      </c>
      <c r="B16" s="154"/>
      <c r="C16" s="180" t="s">
        <v>339</v>
      </c>
      <c r="D16" s="154"/>
      <c r="E16" s="305">
        <v>0.59198799999999996</v>
      </c>
      <c r="F16" s="290">
        <v>0.249864</v>
      </c>
      <c r="G16" s="290">
        <v>-1.1104320000000001</v>
      </c>
      <c r="H16" s="290">
        <v>0.33696100000000001</v>
      </c>
      <c r="I16" s="290">
        <v>-3.5659550000000002</v>
      </c>
      <c r="J16" s="134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</row>
    <row r="17" spans="1:88" s="249" customFormat="1" ht="24.95" customHeight="1" thickBot="1" x14ac:dyDescent="0.25">
      <c r="A17" s="240" t="s">
        <v>379</v>
      </c>
      <c r="B17" s="241"/>
      <c r="C17" s="240" t="s">
        <v>340</v>
      </c>
      <c r="D17" s="154"/>
      <c r="E17" s="307">
        <v>21.548639999999999</v>
      </c>
      <c r="F17" s="292">
        <v>21.830745</v>
      </c>
      <c r="G17" s="292">
        <v>20.771979999999999</v>
      </c>
      <c r="H17" s="292">
        <v>22.917947000000002</v>
      </c>
      <c r="I17" s="292">
        <v>20.728194999999999</v>
      </c>
      <c r="J17" s="242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</row>
    <row r="18" spans="1:88" s="159" customFormat="1" ht="20.100000000000001" customHeight="1" x14ac:dyDescent="0.2">
      <c r="A18" s="181" t="s">
        <v>303</v>
      </c>
      <c r="B18" s="228"/>
      <c r="C18" s="181" t="s">
        <v>341</v>
      </c>
      <c r="D18" s="154"/>
      <c r="E18" s="308">
        <v>-13.362581</v>
      </c>
      <c r="F18" s="293">
        <v>-15.829765</v>
      </c>
      <c r="G18" s="293">
        <v>-14.799771</v>
      </c>
      <c r="H18" s="293">
        <v>-13.053345</v>
      </c>
      <c r="I18" s="293">
        <v>-14.470858</v>
      </c>
      <c r="J18" s="134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</row>
    <row r="19" spans="1:88" s="159" customFormat="1" ht="20.100000000000001" customHeight="1" x14ac:dyDescent="0.2">
      <c r="A19" s="180" t="s">
        <v>304</v>
      </c>
      <c r="B19" s="154"/>
      <c r="C19" s="180" t="s">
        <v>342</v>
      </c>
      <c r="D19" s="154"/>
      <c r="E19" s="305">
        <v>-2.610382</v>
      </c>
      <c r="F19" s="290">
        <v>-1.38046</v>
      </c>
      <c r="G19" s="290">
        <v>-2.1098270000000001</v>
      </c>
      <c r="H19" s="290">
        <v>-1.280923</v>
      </c>
      <c r="I19" s="290">
        <v>-1.3637889999999999</v>
      </c>
      <c r="J19" s="134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</row>
    <row r="20" spans="1:88" s="159" customFormat="1" ht="20.100000000000001" customHeight="1" x14ac:dyDescent="0.2">
      <c r="A20" s="239" t="s">
        <v>614</v>
      </c>
      <c r="B20" s="251"/>
      <c r="C20" s="195" t="s">
        <v>343</v>
      </c>
      <c r="D20" s="251"/>
      <c r="E20" s="306">
        <v>-2.6053850000000001</v>
      </c>
      <c r="F20" s="291">
        <v>-1.3818760000000001</v>
      </c>
      <c r="G20" s="291">
        <v>1.2297290000000001</v>
      </c>
      <c r="H20" s="291">
        <v>-1.336973</v>
      </c>
      <c r="I20" s="291">
        <v>-1.3370949999999999</v>
      </c>
      <c r="J20" s="134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</row>
    <row r="21" spans="1:88" s="159" customFormat="1" ht="20.100000000000001" customHeight="1" x14ac:dyDescent="0.2">
      <c r="A21" s="239" t="s">
        <v>344</v>
      </c>
      <c r="B21" s="251"/>
      <c r="C21" s="195" t="s">
        <v>345</v>
      </c>
      <c r="D21" s="251"/>
      <c r="E21" s="306">
        <v>0</v>
      </c>
      <c r="F21" s="291">
        <v>0</v>
      </c>
      <c r="G21" s="291">
        <v>-6.6464999999999996E-2</v>
      </c>
      <c r="H21" s="291">
        <v>0</v>
      </c>
      <c r="I21" s="291">
        <v>0</v>
      </c>
      <c r="J21" s="134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</row>
    <row r="22" spans="1:88" s="159" customFormat="1" ht="20.100000000000001" customHeight="1" x14ac:dyDescent="0.2">
      <c r="A22" s="239" t="s">
        <v>347</v>
      </c>
      <c r="B22" s="251"/>
      <c r="C22" s="195" t="s">
        <v>346</v>
      </c>
      <c r="D22" s="251"/>
      <c r="E22" s="306">
        <v>0</v>
      </c>
      <c r="F22" s="291">
        <v>0</v>
      </c>
      <c r="G22" s="291">
        <v>0</v>
      </c>
      <c r="H22" s="291">
        <v>0</v>
      </c>
      <c r="I22" s="291">
        <v>0</v>
      </c>
      <c r="J22" s="134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</row>
    <row r="23" spans="1:88" s="159" customFormat="1" ht="20.100000000000001" customHeight="1" x14ac:dyDescent="0.2">
      <c r="A23" s="239" t="s">
        <v>615</v>
      </c>
      <c r="B23" s="251"/>
      <c r="C23" s="195" t="s">
        <v>348</v>
      </c>
      <c r="D23" s="251"/>
      <c r="E23" s="306">
        <v>-4.9969999999999997E-3</v>
      </c>
      <c r="F23" s="291">
        <v>1.4159999999999999E-3</v>
      </c>
      <c r="G23" s="291">
        <v>-3.273091</v>
      </c>
      <c r="H23" s="291">
        <v>5.6050000000000003E-2</v>
      </c>
      <c r="I23" s="291">
        <v>-2.6693999999999999E-2</v>
      </c>
      <c r="J23" s="134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</row>
    <row r="24" spans="1:88" s="159" customFormat="1" ht="20.100000000000001" customHeight="1" thickBot="1" x14ac:dyDescent="0.25">
      <c r="A24" s="180" t="s">
        <v>616</v>
      </c>
      <c r="B24" s="154"/>
      <c r="C24" s="180" t="s">
        <v>349</v>
      </c>
      <c r="D24" s="154"/>
      <c r="E24" s="305">
        <v>0</v>
      </c>
      <c r="F24" s="290">
        <v>0</v>
      </c>
      <c r="G24" s="290">
        <v>0</v>
      </c>
      <c r="H24" s="290">
        <v>0</v>
      </c>
      <c r="I24" s="290">
        <v>0</v>
      </c>
      <c r="J24" s="134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</row>
    <row r="25" spans="1:88" s="162" customFormat="1" ht="24.95" customHeight="1" thickBot="1" x14ac:dyDescent="0.25">
      <c r="A25" s="240" t="s">
        <v>384</v>
      </c>
      <c r="B25" s="241"/>
      <c r="C25" s="240" t="s">
        <v>350</v>
      </c>
      <c r="D25" s="154"/>
      <c r="E25" s="307">
        <v>5.5756769999999998</v>
      </c>
      <c r="F25" s="292">
        <v>4.62052</v>
      </c>
      <c r="G25" s="292">
        <v>3.8623820000000002</v>
      </c>
      <c r="H25" s="292">
        <v>8.5836790000000001</v>
      </c>
      <c r="I25" s="292">
        <v>4.893548</v>
      </c>
      <c r="J25" s="160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</row>
    <row r="26" spans="1:88" s="159" customFormat="1" ht="20.100000000000001" customHeight="1" thickBot="1" x14ac:dyDescent="0.25">
      <c r="A26" s="180" t="s">
        <v>617</v>
      </c>
      <c r="B26" s="154"/>
      <c r="C26" s="180" t="s">
        <v>351</v>
      </c>
      <c r="D26" s="154"/>
      <c r="E26" s="305">
        <v>-0.40803299999999998</v>
      </c>
      <c r="F26" s="290">
        <v>-0.50053999999999998</v>
      </c>
      <c r="G26" s="290">
        <v>1.4986699999999999</v>
      </c>
      <c r="H26" s="290">
        <v>-0.84428400000000003</v>
      </c>
      <c r="I26" s="290">
        <v>-0.84792400000000001</v>
      </c>
      <c r="J26" s="134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</row>
    <row r="27" spans="1:88" s="162" customFormat="1" ht="24.95" customHeight="1" thickBot="1" x14ac:dyDescent="0.25">
      <c r="A27" s="253" t="s">
        <v>386</v>
      </c>
      <c r="B27" s="254"/>
      <c r="C27" s="253" t="s">
        <v>352</v>
      </c>
      <c r="D27" s="154"/>
      <c r="E27" s="308">
        <v>5.1676440000000001</v>
      </c>
      <c r="F27" s="293">
        <v>4.11998</v>
      </c>
      <c r="G27" s="293">
        <v>5.3610519999999999</v>
      </c>
      <c r="H27" s="293">
        <v>7.739395</v>
      </c>
      <c r="I27" s="293">
        <v>4.0456240000000001</v>
      </c>
      <c r="J27" s="160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</row>
    <row r="28" spans="1:88" s="159" customFormat="1" ht="20.100000000000001" customHeight="1" x14ac:dyDescent="0.2">
      <c r="A28" s="250" t="s">
        <v>618</v>
      </c>
      <c r="B28" s="154"/>
      <c r="C28" s="180" t="s">
        <v>353</v>
      </c>
      <c r="D28" s="154"/>
      <c r="E28" s="308">
        <v>0</v>
      </c>
      <c r="F28" s="293">
        <v>0</v>
      </c>
      <c r="G28" s="293">
        <v>0</v>
      </c>
      <c r="H28" s="293">
        <v>0</v>
      </c>
      <c r="I28" s="293">
        <v>0</v>
      </c>
      <c r="J28" s="134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</row>
    <row r="29" spans="1:88" s="159" customFormat="1" ht="20.100000000000001" customHeight="1" x14ac:dyDescent="0.2">
      <c r="A29" s="250" t="s">
        <v>395</v>
      </c>
      <c r="B29" s="154"/>
      <c r="C29" s="182" t="s">
        <v>354</v>
      </c>
      <c r="D29" s="154"/>
      <c r="E29" s="305">
        <v>5.1676440000000001</v>
      </c>
      <c r="F29" s="290">
        <v>4.11998</v>
      </c>
      <c r="G29" s="290">
        <v>5.3610519999999999</v>
      </c>
      <c r="H29" s="290">
        <v>7.739395</v>
      </c>
      <c r="I29" s="290">
        <v>4.0456240000000001</v>
      </c>
      <c r="J29" s="134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</row>
    <row r="30" spans="1:88" s="159" customFormat="1" ht="20.100000000000001" customHeight="1" x14ac:dyDescent="0.2">
      <c r="A30" s="301" t="s">
        <v>355</v>
      </c>
      <c r="B30" s="251"/>
      <c r="C30" s="195" t="s">
        <v>357</v>
      </c>
      <c r="D30" s="251"/>
      <c r="E30" s="306">
        <v>4.1430040000000004</v>
      </c>
      <c r="F30" s="291">
        <v>2.795299</v>
      </c>
      <c r="G30" s="291">
        <v>4.2159089999999999</v>
      </c>
      <c r="H30" s="291">
        <v>5.4987709999999996</v>
      </c>
      <c r="I30" s="291">
        <v>5.0337740000000002</v>
      </c>
      <c r="J30" s="134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</row>
    <row r="31" spans="1:88" s="159" customFormat="1" ht="20.100000000000001" customHeight="1" x14ac:dyDescent="0.2">
      <c r="A31" s="301" t="s">
        <v>356</v>
      </c>
      <c r="B31" s="251"/>
      <c r="C31" s="195" t="s">
        <v>358</v>
      </c>
      <c r="D31" s="251"/>
      <c r="E31" s="306">
        <v>1.02464</v>
      </c>
      <c r="F31" s="291">
        <v>1.324681</v>
      </c>
      <c r="G31" s="291">
        <v>1.145143</v>
      </c>
      <c r="H31" s="291">
        <v>2.2406239999999999</v>
      </c>
      <c r="I31" s="291">
        <v>-0.98814999999999997</v>
      </c>
      <c r="J31" s="134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</row>
    <row r="32" spans="1:88" s="159" customFormat="1" ht="20.100000000000001" customHeight="1" thickBot="1" x14ac:dyDescent="0.25">
      <c r="A32" s="183"/>
      <c r="B32" s="183"/>
      <c r="C32" s="183"/>
      <c r="D32" s="154"/>
      <c r="E32" s="309"/>
      <c r="F32" s="294"/>
      <c r="G32" s="294"/>
      <c r="H32" s="294"/>
      <c r="I32" s="294"/>
      <c r="J32" s="134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</row>
    <row r="33" spans="1:88" s="159" customFormat="1" ht="24.95" customHeight="1" x14ac:dyDescent="0.35">
      <c r="A33" s="228" t="s">
        <v>619</v>
      </c>
      <c r="B33" s="163"/>
      <c r="C33" s="177"/>
      <c r="D33" s="163"/>
      <c r="E33" s="418">
        <v>3037</v>
      </c>
      <c r="F33" s="419">
        <v>842.25931000000003</v>
      </c>
      <c r="G33" s="419">
        <v>839</v>
      </c>
      <c r="H33" s="419">
        <v>799</v>
      </c>
      <c r="I33" s="419">
        <v>791.93015100000002</v>
      </c>
      <c r="J33" s="135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</row>
    <row r="34" spans="1:88" s="159" customFormat="1" ht="24.95" customHeight="1" x14ac:dyDescent="0.35">
      <c r="A34" s="154" t="s">
        <v>409</v>
      </c>
      <c r="B34" s="117"/>
      <c r="C34" s="178"/>
      <c r="D34" s="117"/>
      <c r="E34" s="314">
        <v>36.966602000000002</v>
      </c>
      <c r="F34" s="296">
        <v>37.024543000000001</v>
      </c>
      <c r="G34" s="296">
        <v>38.978506000000003</v>
      </c>
      <c r="H34" s="296">
        <v>37.494743</v>
      </c>
      <c r="I34" s="296">
        <v>50.245460999999999</v>
      </c>
      <c r="J34" s="164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</row>
    <row r="35" spans="1:88" s="101" customFormat="1" ht="24.95" customHeight="1" x14ac:dyDescent="0.35">
      <c r="A35" s="229" t="s">
        <v>361</v>
      </c>
      <c r="B35" s="117"/>
      <c r="C35" s="178"/>
      <c r="D35" s="117"/>
      <c r="E35" s="310">
        <v>353</v>
      </c>
      <c r="F35" s="295">
        <v>124.61951123999999</v>
      </c>
      <c r="G35" s="295">
        <v>124.9460650325</v>
      </c>
      <c r="H35" s="295">
        <v>119.38318528000001</v>
      </c>
      <c r="I35" s="295">
        <v>131.45650845500001</v>
      </c>
      <c r="J35" s="102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</row>
    <row r="36" spans="1:88" s="101" customFormat="1" ht="24.95" customHeight="1" x14ac:dyDescent="0.35">
      <c r="A36" s="154" t="s">
        <v>389</v>
      </c>
      <c r="B36" s="117"/>
      <c r="C36" s="104"/>
      <c r="D36" s="117"/>
      <c r="E36" s="311">
        <v>0.16</v>
      </c>
      <c r="F36" s="230">
        <v>0.13</v>
      </c>
      <c r="G36" s="230">
        <v>0.16086900000000001</v>
      </c>
      <c r="H36" s="230">
        <v>0.22472</v>
      </c>
      <c r="I36" s="230">
        <v>0.121673</v>
      </c>
      <c r="J36" s="102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</row>
    <row r="37" spans="1:88" s="101" customFormat="1" ht="24.95" customHeight="1" x14ac:dyDescent="0.35">
      <c r="A37" s="154" t="s">
        <v>390</v>
      </c>
      <c r="B37" s="117"/>
      <c r="C37" s="104"/>
      <c r="D37" s="117"/>
      <c r="E37" s="311">
        <v>0.56285399999999997</v>
      </c>
      <c r="F37" s="230">
        <v>0.71610399999999996</v>
      </c>
      <c r="G37" s="230">
        <v>0.66441399999999995</v>
      </c>
      <c r="H37" s="230">
        <v>0.529192</v>
      </c>
      <c r="I37" s="230">
        <v>0.58045100000000005</v>
      </c>
      <c r="J37" s="102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</row>
    <row r="38" spans="1:88" s="101" customFormat="1" ht="24.95" customHeight="1" x14ac:dyDescent="0.35">
      <c r="A38" s="154" t="s">
        <v>391</v>
      </c>
      <c r="B38" s="117"/>
      <c r="C38" s="104"/>
      <c r="D38" s="117"/>
      <c r="E38" s="311">
        <v>0.981128</v>
      </c>
      <c r="F38" s="230">
        <v>0.95701599999999998</v>
      </c>
      <c r="G38" s="230">
        <v>0.976136</v>
      </c>
      <c r="H38" s="230">
        <v>0.96718899999999997</v>
      </c>
      <c r="I38" s="230">
        <v>0.95600099999999999</v>
      </c>
      <c r="J38" s="102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</row>
    <row r="39" spans="1:88" s="101" customFormat="1" ht="24.95" customHeight="1" thickBot="1" x14ac:dyDescent="0.4">
      <c r="A39" s="231" t="s">
        <v>392</v>
      </c>
      <c r="B39" s="232"/>
      <c r="C39" s="104"/>
      <c r="D39" s="117"/>
      <c r="E39" s="312"/>
      <c r="F39" s="233"/>
      <c r="G39" s="233"/>
      <c r="H39" s="233"/>
      <c r="I39" s="233"/>
      <c r="J39" s="102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</row>
    <row r="40" spans="1:88" s="101" customFormat="1" x14ac:dyDescent="0.25">
      <c r="A40" s="104"/>
      <c r="B40" s="104"/>
      <c r="C40" s="104"/>
      <c r="D40" s="117"/>
      <c r="E40" s="102"/>
      <c r="F40" s="102"/>
      <c r="G40" s="102"/>
      <c r="H40" s="102"/>
      <c r="I40" s="102"/>
      <c r="J40" s="102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</row>
    <row r="41" spans="1:88" s="101" customFormat="1" x14ac:dyDescent="0.25">
      <c r="A41" s="104"/>
      <c r="B41" s="104"/>
      <c r="C41" s="104"/>
      <c r="D41" s="117"/>
      <c r="E41" s="102"/>
      <c r="F41" s="102"/>
      <c r="G41" s="102"/>
      <c r="H41" s="102"/>
      <c r="I41" s="102"/>
      <c r="J41" s="102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</row>
    <row r="42" spans="1:88" s="101" customFormat="1" x14ac:dyDescent="0.25">
      <c r="A42" s="104"/>
      <c r="B42" s="104"/>
      <c r="C42" s="104"/>
      <c r="D42" s="117"/>
      <c r="E42" s="102"/>
      <c r="F42" s="102"/>
      <c r="G42" s="102"/>
      <c r="H42" s="102"/>
      <c r="I42" s="102"/>
      <c r="J42" s="102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</row>
    <row r="43" spans="1:88" s="101" customFormat="1" x14ac:dyDescent="0.25">
      <c r="A43" s="104"/>
      <c r="B43" s="104"/>
      <c r="C43" s="104"/>
      <c r="D43" s="117"/>
      <c r="E43" s="102"/>
      <c r="F43" s="102"/>
      <c r="G43" s="102"/>
      <c r="H43" s="102"/>
      <c r="I43" s="102"/>
      <c r="J43" s="102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</row>
    <row r="44" spans="1:88" s="101" customFormat="1" x14ac:dyDescent="0.25">
      <c r="A44" s="104"/>
      <c r="B44" s="104"/>
      <c r="C44" s="104"/>
      <c r="D44" s="117"/>
      <c r="E44" s="102"/>
      <c r="F44" s="102"/>
      <c r="G44" s="102"/>
      <c r="H44" s="102"/>
      <c r="I44" s="102"/>
      <c r="J44" s="102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</row>
    <row r="45" spans="1:88" s="101" customFormat="1" x14ac:dyDescent="0.25">
      <c r="A45" s="104"/>
      <c r="B45" s="104"/>
      <c r="C45" s="104"/>
      <c r="D45" s="117"/>
      <c r="E45" s="102"/>
      <c r="F45" s="102"/>
      <c r="G45" s="102"/>
      <c r="H45" s="102"/>
      <c r="I45" s="102"/>
      <c r="J45" s="102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</row>
    <row r="46" spans="1:88" s="101" customFormat="1" x14ac:dyDescent="0.25">
      <c r="A46" s="104"/>
      <c r="B46" s="104"/>
      <c r="C46" s="104"/>
      <c r="D46" s="117"/>
      <c r="E46" s="102"/>
      <c r="F46" s="102"/>
      <c r="G46" s="102"/>
      <c r="H46" s="102"/>
      <c r="I46" s="102"/>
      <c r="J46" s="102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</row>
    <row r="47" spans="1:88" s="101" customFormat="1" x14ac:dyDescent="0.25">
      <c r="A47" s="104"/>
      <c r="B47" s="104"/>
      <c r="C47" s="104"/>
      <c r="D47" s="117"/>
      <c r="E47" s="102"/>
      <c r="F47" s="102"/>
      <c r="G47" s="102"/>
      <c r="H47" s="102"/>
      <c r="I47" s="102"/>
      <c r="J47" s="102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</row>
    <row r="48" spans="1:88" s="101" customFormat="1" x14ac:dyDescent="0.25">
      <c r="A48" s="104"/>
      <c r="B48" s="104"/>
      <c r="C48" s="104"/>
      <c r="D48" s="117"/>
      <c r="E48" s="102"/>
      <c r="F48" s="102"/>
      <c r="G48" s="102"/>
      <c r="H48" s="102"/>
      <c r="I48" s="102"/>
      <c r="J48" s="102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</row>
    <row r="49" spans="1:88" s="101" customFormat="1" x14ac:dyDescent="0.25">
      <c r="A49" s="104"/>
      <c r="B49" s="104"/>
      <c r="C49" s="104"/>
      <c r="D49" s="117"/>
      <c r="E49" s="102"/>
      <c r="F49" s="102"/>
      <c r="G49" s="102"/>
      <c r="H49" s="102"/>
      <c r="I49" s="102"/>
      <c r="J49" s="102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</row>
    <row r="50" spans="1:88" s="101" customFormat="1" x14ac:dyDescent="0.25">
      <c r="A50" s="104"/>
      <c r="B50" s="104"/>
      <c r="C50" s="104"/>
      <c r="D50" s="117"/>
      <c r="E50" s="102"/>
      <c r="F50" s="102"/>
      <c r="G50" s="102"/>
      <c r="H50" s="102"/>
      <c r="I50" s="102"/>
      <c r="J50" s="102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</row>
    <row r="51" spans="1:88" s="101" customFormat="1" x14ac:dyDescent="0.25">
      <c r="A51" s="104"/>
      <c r="B51" s="104"/>
      <c r="C51" s="104"/>
      <c r="D51" s="117"/>
      <c r="E51" s="102"/>
      <c r="F51" s="102"/>
      <c r="G51" s="102"/>
      <c r="H51" s="102"/>
      <c r="I51" s="102"/>
      <c r="J51" s="102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</row>
    <row r="52" spans="1:88" s="101" customFormat="1" x14ac:dyDescent="0.25">
      <c r="A52" s="104"/>
      <c r="B52" s="104"/>
      <c r="C52" s="104"/>
      <c r="D52" s="117"/>
      <c r="E52" s="102"/>
      <c r="F52" s="102"/>
      <c r="G52" s="102"/>
      <c r="H52" s="102"/>
      <c r="I52" s="102"/>
      <c r="J52" s="102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</row>
    <row r="53" spans="1:88" s="101" customFormat="1" x14ac:dyDescent="0.25">
      <c r="A53" s="104"/>
      <c r="B53" s="104"/>
      <c r="C53" s="104"/>
      <c r="D53" s="117"/>
      <c r="E53" s="102"/>
      <c r="F53" s="102"/>
      <c r="G53" s="102"/>
      <c r="H53" s="102"/>
      <c r="I53" s="102"/>
      <c r="J53" s="102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</row>
    <row r="54" spans="1:88" s="101" customFormat="1" x14ac:dyDescent="0.25">
      <c r="A54" s="104"/>
      <c r="B54" s="104"/>
      <c r="C54" s="104"/>
      <c r="D54" s="117"/>
      <c r="E54" s="102"/>
      <c r="F54" s="102"/>
      <c r="G54" s="102"/>
      <c r="H54" s="102"/>
      <c r="I54" s="102"/>
      <c r="J54" s="102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</row>
    <row r="55" spans="1:88" s="101" customFormat="1" x14ac:dyDescent="0.25">
      <c r="A55" s="104"/>
      <c r="B55" s="104"/>
      <c r="C55" s="104"/>
      <c r="D55" s="117"/>
      <c r="E55" s="102"/>
      <c r="F55" s="102"/>
      <c r="G55" s="102"/>
      <c r="H55" s="102"/>
      <c r="I55" s="102"/>
      <c r="J55" s="102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</row>
    <row r="56" spans="1:88" s="101" customFormat="1" x14ac:dyDescent="0.25">
      <c r="A56" s="104"/>
      <c r="B56" s="104"/>
      <c r="C56" s="104"/>
      <c r="D56" s="117"/>
      <c r="E56" s="102"/>
      <c r="F56" s="102"/>
      <c r="G56" s="102"/>
      <c r="H56" s="102"/>
      <c r="I56" s="102"/>
      <c r="J56" s="102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</row>
    <row r="57" spans="1:88" s="101" customFormat="1" x14ac:dyDescent="0.25">
      <c r="A57" s="104"/>
      <c r="B57" s="104"/>
      <c r="C57" s="104"/>
      <c r="D57" s="117"/>
      <c r="E57" s="102"/>
      <c r="F57" s="102"/>
      <c r="G57" s="102"/>
      <c r="H57" s="102"/>
      <c r="I57" s="102"/>
      <c r="J57" s="102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</row>
    <row r="58" spans="1:88" s="101" customFormat="1" x14ac:dyDescent="0.25">
      <c r="A58" s="104"/>
      <c r="B58" s="104"/>
      <c r="C58" s="104"/>
      <c r="D58" s="117"/>
      <c r="E58" s="102"/>
      <c r="F58" s="102"/>
      <c r="G58" s="102"/>
      <c r="H58" s="102"/>
      <c r="I58" s="102"/>
      <c r="J58" s="102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</row>
    <row r="59" spans="1:88" s="101" customFormat="1" x14ac:dyDescent="0.25">
      <c r="A59" s="104"/>
      <c r="B59" s="104"/>
      <c r="C59" s="104"/>
      <c r="D59" s="117"/>
      <c r="E59" s="102"/>
      <c r="F59" s="102"/>
      <c r="G59" s="102"/>
      <c r="H59" s="102"/>
      <c r="I59" s="102"/>
      <c r="J59" s="102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3"/>
      <c r="CI59" s="123"/>
      <c r="CJ59" s="123"/>
    </row>
    <row r="60" spans="1:88" s="101" customFormat="1" x14ac:dyDescent="0.25">
      <c r="A60" s="104"/>
      <c r="B60" s="104"/>
      <c r="C60" s="104"/>
      <c r="D60" s="117"/>
      <c r="E60" s="102"/>
      <c r="F60" s="102"/>
      <c r="G60" s="102"/>
      <c r="H60" s="102"/>
      <c r="I60" s="102"/>
      <c r="J60" s="10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  <c r="CH60" s="123"/>
      <c r="CI60" s="123"/>
      <c r="CJ60" s="123"/>
    </row>
    <row r="61" spans="1:88" s="101" customFormat="1" x14ac:dyDescent="0.25">
      <c r="A61" s="104"/>
      <c r="B61" s="104"/>
      <c r="C61" s="104"/>
      <c r="D61" s="117"/>
      <c r="E61" s="102"/>
      <c r="F61" s="102"/>
      <c r="G61" s="102"/>
      <c r="H61" s="102"/>
      <c r="I61" s="102"/>
      <c r="J61" s="102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  <c r="CH61" s="123"/>
      <c r="CI61" s="123"/>
      <c r="CJ61" s="123"/>
    </row>
    <row r="62" spans="1:88" s="101" customFormat="1" x14ac:dyDescent="0.25">
      <c r="A62" s="104"/>
      <c r="B62" s="104"/>
      <c r="C62" s="104"/>
      <c r="D62" s="117"/>
      <c r="E62" s="102"/>
      <c r="F62" s="102"/>
      <c r="G62" s="102"/>
      <c r="H62" s="102"/>
      <c r="I62" s="102"/>
      <c r="J62" s="102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3"/>
      <c r="CG62" s="123"/>
      <c r="CH62" s="123"/>
      <c r="CI62" s="123"/>
      <c r="CJ62" s="123"/>
    </row>
    <row r="63" spans="1:88" s="101" customFormat="1" x14ac:dyDescent="0.25">
      <c r="A63" s="104"/>
      <c r="B63" s="104"/>
      <c r="C63" s="104"/>
      <c r="D63" s="117"/>
      <c r="E63" s="102"/>
      <c r="F63" s="102"/>
      <c r="G63" s="102"/>
      <c r="H63" s="102"/>
      <c r="I63" s="102"/>
      <c r="J63" s="102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</row>
    <row r="64" spans="1:88" s="101" customFormat="1" x14ac:dyDescent="0.25">
      <c r="A64" s="104"/>
      <c r="B64" s="104"/>
      <c r="C64" s="104"/>
      <c r="D64" s="117"/>
      <c r="E64" s="102"/>
      <c r="F64" s="102"/>
      <c r="G64" s="102"/>
      <c r="H64" s="102"/>
      <c r="I64" s="102"/>
      <c r="J64" s="102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  <c r="CA64" s="123"/>
      <c r="CB64" s="123"/>
      <c r="CC64" s="123"/>
      <c r="CD64" s="123"/>
      <c r="CE64" s="123"/>
      <c r="CF64" s="123"/>
      <c r="CG64" s="123"/>
      <c r="CH64" s="123"/>
      <c r="CI64" s="123"/>
      <c r="CJ64" s="123"/>
    </row>
    <row r="65" spans="1:88" s="101" customFormat="1" x14ac:dyDescent="0.25">
      <c r="A65" s="104"/>
      <c r="B65" s="104"/>
      <c r="C65" s="104"/>
      <c r="D65" s="117"/>
      <c r="E65" s="102"/>
      <c r="F65" s="102"/>
      <c r="G65" s="102"/>
      <c r="H65" s="102"/>
      <c r="I65" s="102"/>
      <c r="J65" s="102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</row>
    <row r="66" spans="1:88" s="101" customFormat="1" x14ac:dyDescent="0.25">
      <c r="A66" s="104"/>
      <c r="B66" s="104"/>
      <c r="C66" s="104"/>
      <c r="D66" s="117"/>
      <c r="E66" s="102"/>
      <c r="F66" s="102"/>
      <c r="G66" s="102"/>
      <c r="H66" s="102"/>
      <c r="I66" s="102"/>
      <c r="J66" s="10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</row>
    <row r="67" spans="1:88" s="101" customFormat="1" x14ac:dyDescent="0.25">
      <c r="A67" s="104"/>
      <c r="B67" s="104"/>
      <c r="C67" s="104"/>
      <c r="D67" s="117"/>
      <c r="E67" s="102"/>
      <c r="F67" s="102"/>
      <c r="G67" s="102"/>
      <c r="H67" s="102"/>
      <c r="I67" s="102"/>
      <c r="J67" s="10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</row>
    <row r="68" spans="1:88" s="101" customFormat="1" x14ac:dyDescent="0.25">
      <c r="A68" s="104"/>
      <c r="B68" s="104"/>
      <c r="C68" s="104"/>
      <c r="D68" s="117"/>
      <c r="E68" s="102"/>
      <c r="F68" s="102"/>
      <c r="G68" s="102"/>
      <c r="H68" s="102"/>
      <c r="I68" s="102"/>
      <c r="J68" s="10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</row>
    <row r="69" spans="1:88" s="101" customFormat="1" x14ac:dyDescent="0.25">
      <c r="A69" s="104"/>
      <c r="B69" s="104"/>
      <c r="C69" s="104"/>
      <c r="D69" s="117"/>
      <c r="E69" s="102"/>
      <c r="F69" s="102"/>
      <c r="G69" s="102"/>
      <c r="H69" s="102"/>
      <c r="I69" s="102"/>
      <c r="J69" s="10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</row>
    <row r="70" spans="1:88" s="101" customFormat="1" x14ac:dyDescent="0.25">
      <c r="A70" s="104"/>
      <c r="B70" s="104"/>
      <c r="C70" s="104"/>
      <c r="D70" s="117"/>
      <c r="E70" s="102"/>
      <c r="F70" s="102"/>
      <c r="G70" s="102"/>
      <c r="H70" s="102"/>
      <c r="I70" s="102"/>
      <c r="J70" s="102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  <c r="CA70" s="123"/>
      <c r="CB70" s="123"/>
      <c r="CC70" s="123"/>
      <c r="CD70" s="123"/>
      <c r="CE70" s="123"/>
      <c r="CF70" s="123"/>
      <c r="CG70" s="123"/>
      <c r="CH70" s="123"/>
      <c r="CI70" s="123"/>
      <c r="CJ70" s="123"/>
    </row>
    <row r="71" spans="1:88" s="101" customFormat="1" x14ac:dyDescent="0.25">
      <c r="A71" s="104"/>
      <c r="B71" s="104"/>
      <c r="C71" s="104"/>
      <c r="D71" s="117"/>
      <c r="E71" s="102"/>
      <c r="F71" s="102"/>
      <c r="G71" s="102"/>
      <c r="H71" s="102"/>
      <c r="I71" s="102"/>
      <c r="J71" s="102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</row>
    <row r="72" spans="1:88" s="101" customFormat="1" x14ac:dyDescent="0.25">
      <c r="A72" s="104"/>
      <c r="B72" s="104"/>
      <c r="C72" s="104"/>
      <c r="D72" s="117"/>
      <c r="E72" s="102"/>
      <c r="F72" s="102"/>
      <c r="G72" s="102"/>
      <c r="H72" s="102"/>
      <c r="I72" s="102"/>
      <c r="J72" s="102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123"/>
      <c r="CB72" s="123"/>
      <c r="CC72" s="123"/>
      <c r="CD72" s="123"/>
      <c r="CE72" s="123"/>
      <c r="CF72" s="123"/>
      <c r="CG72" s="123"/>
      <c r="CH72" s="123"/>
      <c r="CI72" s="123"/>
      <c r="CJ72" s="123"/>
    </row>
    <row r="73" spans="1:88" s="101" customFormat="1" x14ac:dyDescent="0.25">
      <c r="A73" s="104"/>
      <c r="B73" s="104"/>
      <c r="C73" s="104"/>
      <c r="D73" s="117"/>
      <c r="E73" s="102"/>
      <c r="F73" s="102"/>
      <c r="G73" s="102"/>
      <c r="H73" s="102"/>
      <c r="I73" s="102"/>
      <c r="J73" s="102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3"/>
      <c r="BX73" s="123"/>
      <c r="BY73" s="123"/>
      <c r="BZ73" s="123"/>
      <c r="CA73" s="123"/>
      <c r="CB73" s="123"/>
      <c r="CC73" s="123"/>
      <c r="CD73" s="123"/>
      <c r="CE73" s="123"/>
      <c r="CF73" s="123"/>
      <c r="CG73" s="123"/>
      <c r="CH73" s="123"/>
      <c r="CI73" s="123"/>
      <c r="CJ73" s="123"/>
    </row>
    <row r="74" spans="1:88" s="101" customFormat="1" x14ac:dyDescent="0.25">
      <c r="A74" s="104"/>
      <c r="B74" s="104"/>
      <c r="C74" s="104"/>
      <c r="D74" s="117"/>
      <c r="E74" s="102"/>
      <c r="F74" s="102"/>
      <c r="G74" s="102"/>
      <c r="H74" s="102"/>
      <c r="I74" s="102"/>
      <c r="J74" s="102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  <c r="CA74" s="123"/>
      <c r="CB74" s="123"/>
      <c r="CC74" s="123"/>
      <c r="CD74" s="123"/>
      <c r="CE74" s="123"/>
      <c r="CF74" s="123"/>
      <c r="CG74" s="123"/>
      <c r="CH74" s="123"/>
      <c r="CI74" s="123"/>
      <c r="CJ74" s="123"/>
    </row>
    <row r="75" spans="1:88" s="101" customFormat="1" x14ac:dyDescent="0.25">
      <c r="A75" s="104"/>
      <c r="B75" s="104"/>
      <c r="C75" s="104"/>
      <c r="D75" s="117"/>
      <c r="E75" s="102"/>
      <c r="F75" s="102"/>
      <c r="G75" s="102"/>
      <c r="H75" s="102"/>
      <c r="I75" s="102"/>
      <c r="J75" s="102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  <c r="CJ75" s="123"/>
    </row>
    <row r="76" spans="1:88" s="101" customFormat="1" x14ac:dyDescent="0.25">
      <c r="A76" s="104"/>
      <c r="B76" s="104"/>
      <c r="C76" s="104"/>
      <c r="D76" s="117"/>
      <c r="E76" s="102"/>
      <c r="F76" s="102"/>
      <c r="G76" s="102"/>
      <c r="H76" s="102"/>
      <c r="I76" s="102"/>
      <c r="J76" s="102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  <c r="CA76" s="123"/>
      <c r="CB76" s="123"/>
      <c r="CC76" s="123"/>
      <c r="CD76" s="123"/>
      <c r="CE76" s="123"/>
      <c r="CF76" s="123"/>
      <c r="CG76" s="123"/>
      <c r="CH76" s="123"/>
      <c r="CI76" s="123"/>
      <c r="CJ76" s="123"/>
    </row>
    <row r="77" spans="1:88" s="101" customFormat="1" x14ac:dyDescent="0.25">
      <c r="A77" s="104"/>
      <c r="B77" s="104"/>
      <c r="C77" s="104"/>
      <c r="D77" s="117"/>
      <c r="E77" s="102"/>
      <c r="F77" s="102"/>
      <c r="G77" s="102"/>
      <c r="H77" s="102"/>
      <c r="I77" s="102"/>
      <c r="J77" s="102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3"/>
      <c r="CF77" s="123"/>
      <c r="CG77" s="123"/>
      <c r="CH77" s="123"/>
      <c r="CI77" s="123"/>
      <c r="CJ77" s="123"/>
    </row>
    <row r="78" spans="1:88" s="101" customFormat="1" x14ac:dyDescent="0.25">
      <c r="A78" s="104"/>
      <c r="B78" s="104"/>
      <c r="C78" s="104"/>
      <c r="D78" s="117"/>
      <c r="E78" s="102"/>
      <c r="F78" s="102"/>
      <c r="G78" s="102"/>
      <c r="H78" s="102"/>
      <c r="I78" s="102"/>
      <c r="J78" s="102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</row>
    <row r="79" spans="1:88" s="101" customFormat="1" x14ac:dyDescent="0.25">
      <c r="A79" s="104"/>
      <c r="B79" s="104"/>
      <c r="C79" s="104"/>
      <c r="D79" s="117"/>
      <c r="E79" s="102"/>
      <c r="F79" s="102"/>
      <c r="G79" s="102"/>
      <c r="H79" s="102"/>
      <c r="I79" s="102"/>
      <c r="J79" s="102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  <c r="BO79" s="123"/>
      <c r="BP79" s="123"/>
      <c r="BQ79" s="123"/>
      <c r="BR79" s="123"/>
      <c r="BS79" s="123"/>
      <c r="BT79" s="123"/>
      <c r="BU79" s="123"/>
      <c r="BV79" s="123"/>
      <c r="BW79" s="123"/>
      <c r="BX79" s="123"/>
      <c r="BY79" s="123"/>
      <c r="BZ79" s="123"/>
      <c r="CA79" s="123"/>
      <c r="CB79" s="123"/>
      <c r="CC79" s="123"/>
      <c r="CD79" s="123"/>
      <c r="CE79" s="123"/>
      <c r="CF79" s="123"/>
      <c r="CG79" s="123"/>
      <c r="CH79" s="123"/>
      <c r="CI79" s="123"/>
      <c r="CJ79" s="123"/>
    </row>
    <row r="80" spans="1:88" s="101" customFormat="1" x14ac:dyDescent="0.25">
      <c r="A80" s="104"/>
      <c r="B80" s="104"/>
      <c r="C80" s="104"/>
      <c r="D80" s="117"/>
      <c r="E80" s="102"/>
      <c r="F80" s="102"/>
      <c r="G80" s="102"/>
      <c r="H80" s="102"/>
      <c r="I80" s="102"/>
      <c r="J80" s="102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3"/>
      <c r="BJ80" s="123"/>
      <c r="BK80" s="123"/>
      <c r="BL80" s="123"/>
      <c r="BM80" s="123"/>
      <c r="BN80" s="123"/>
      <c r="BO80" s="123"/>
      <c r="BP80" s="123"/>
      <c r="BQ80" s="123"/>
      <c r="BR80" s="123"/>
      <c r="BS80" s="123"/>
      <c r="BT80" s="123"/>
      <c r="BU80" s="123"/>
      <c r="BV80" s="123"/>
      <c r="BW80" s="123"/>
      <c r="BX80" s="123"/>
      <c r="BY80" s="123"/>
      <c r="BZ80" s="123"/>
      <c r="CA80" s="123"/>
      <c r="CB80" s="123"/>
      <c r="CC80" s="123"/>
      <c r="CD80" s="123"/>
      <c r="CE80" s="123"/>
      <c r="CF80" s="123"/>
      <c r="CG80" s="123"/>
      <c r="CH80" s="123"/>
      <c r="CI80" s="123"/>
      <c r="CJ80" s="123"/>
    </row>
    <row r="81" spans="1:88" s="101" customFormat="1" x14ac:dyDescent="0.25">
      <c r="A81" s="104"/>
      <c r="B81" s="104"/>
      <c r="C81" s="104"/>
      <c r="D81" s="117"/>
      <c r="E81" s="102"/>
      <c r="F81" s="102"/>
      <c r="G81" s="102"/>
      <c r="H81" s="102"/>
      <c r="I81" s="102"/>
      <c r="J81" s="102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  <c r="CA81" s="123"/>
      <c r="CB81" s="123"/>
      <c r="CC81" s="123"/>
      <c r="CD81" s="123"/>
      <c r="CE81" s="123"/>
      <c r="CF81" s="123"/>
      <c r="CG81" s="123"/>
      <c r="CH81" s="123"/>
      <c r="CI81" s="123"/>
      <c r="CJ81" s="123"/>
    </row>
    <row r="82" spans="1:88" s="101" customFormat="1" x14ac:dyDescent="0.25">
      <c r="A82" s="104"/>
      <c r="B82" s="104"/>
      <c r="C82" s="104"/>
      <c r="D82" s="117"/>
      <c r="E82" s="102"/>
      <c r="F82" s="102"/>
      <c r="G82" s="102"/>
      <c r="H82" s="102"/>
      <c r="I82" s="102"/>
      <c r="J82" s="102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  <c r="CA82" s="123"/>
      <c r="CB82" s="123"/>
      <c r="CC82" s="123"/>
      <c r="CD82" s="123"/>
      <c r="CE82" s="123"/>
      <c r="CF82" s="123"/>
      <c r="CG82" s="123"/>
      <c r="CH82" s="123"/>
      <c r="CI82" s="123"/>
      <c r="CJ82" s="123"/>
    </row>
    <row r="83" spans="1:88" s="101" customFormat="1" x14ac:dyDescent="0.25">
      <c r="A83" s="104"/>
      <c r="B83" s="104"/>
      <c r="C83" s="104"/>
      <c r="D83" s="117"/>
      <c r="E83" s="102"/>
      <c r="F83" s="102"/>
      <c r="G83" s="102"/>
      <c r="H83" s="102"/>
      <c r="I83" s="102"/>
      <c r="J83" s="102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</row>
    <row r="84" spans="1:88" s="101" customFormat="1" x14ac:dyDescent="0.25">
      <c r="A84" s="104"/>
      <c r="B84" s="104"/>
      <c r="C84" s="104"/>
      <c r="D84" s="117"/>
      <c r="E84" s="102"/>
      <c r="F84" s="102"/>
      <c r="G84" s="102"/>
      <c r="H84" s="102"/>
      <c r="I84" s="102"/>
      <c r="J84" s="102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  <c r="CA84" s="123"/>
      <c r="CB84" s="123"/>
      <c r="CC84" s="123"/>
      <c r="CD84" s="123"/>
      <c r="CE84" s="123"/>
      <c r="CF84" s="123"/>
      <c r="CG84" s="123"/>
      <c r="CH84" s="123"/>
      <c r="CI84" s="123"/>
      <c r="CJ84" s="123"/>
    </row>
    <row r="85" spans="1:88" s="101" customFormat="1" x14ac:dyDescent="0.25">
      <c r="A85" s="104"/>
      <c r="B85" s="104"/>
      <c r="C85" s="104"/>
      <c r="D85" s="117"/>
      <c r="E85" s="102"/>
      <c r="F85" s="102"/>
      <c r="G85" s="102"/>
      <c r="H85" s="102"/>
      <c r="I85" s="102"/>
      <c r="J85" s="102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/>
      <c r="CG85" s="123"/>
      <c r="CH85" s="123"/>
      <c r="CI85" s="123"/>
      <c r="CJ85" s="123"/>
    </row>
    <row r="86" spans="1:88" s="101" customFormat="1" x14ac:dyDescent="0.25">
      <c r="A86" s="104"/>
      <c r="B86" s="104"/>
      <c r="C86" s="104"/>
      <c r="D86" s="117"/>
      <c r="E86" s="102"/>
      <c r="F86" s="102"/>
      <c r="G86" s="102"/>
      <c r="H86" s="102"/>
      <c r="I86" s="102"/>
      <c r="J86" s="102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  <c r="CA86" s="123"/>
      <c r="CB86" s="123"/>
      <c r="CC86" s="123"/>
      <c r="CD86" s="123"/>
      <c r="CE86" s="123"/>
      <c r="CF86" s="123"/>
      <c r="CG86" s="123"/>
      <c r="CH86" s="123"/>
      <c r="CI86" s="123"/>
      <c r="CJ86" s="123"/>
    </row>
    <row r="87" spans="1:88" s="101" customFormat="1" x14ac:dyDescent="0.25">
      <c r="A87" s="104"/>
      <c r="B87" s="104"/>
      <c r="C87" s="104"/>
      <c r="D87" s="117"/>
      <c r="E87" s="102"/>
      <c r="F87" s="102"/>
      <c r="G87" s="102"/>
      <c r="H87" s="102"/>
      <c r="I87" s="102"/>
      <c r="J87" s="102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3"/>
      <c r="CA87" s="123"/>
      <c r="CB87" s="123"/>
      <c r="CC87" s="123"/>
      <c r="CD87" s="123"/>
      <c r="CE87" s="123"/>
      <c r="CF87" s="123"/>
      <c r="CG87" s="123"/>
      <c r="CH87" s="123"/>
      <c r="CI87" s="123"/>
      <c r="CJ87" s="123"/>
    </row>
    <row r="88" spans="1:88" s="101" customFormat="1" x14ac:dyDescent="0.25">
      <c r="A88" s="104"/>
      <c r="B88" s="104"/>
      <c r="C88" s="104"/>
      <c r="D88" s="117"/>
      <c r="E88" s="102"/>
      <c r="F88" s="102"/>
      <c r="G88" s="102"/>
      <c r="H88" s="102"/>
      <c r="I88" s="102"/>
      <c r="J88" s="102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  <c r="BU88" s="123"/>
      <c r="BV88" s="123"/>
      <c r="BW88" s="123"/>
      <c r="BX88" s="123"/>
      <c r="BY88" s="123"/>
      <c r="BZ88" s="123"/>
      <c r="CA88" s="123"/>
      <c r="CB88" s="123"/>
      <c r="CC88" s="123"/>
      <c r="CD88" s="123"/>
      <c r="CE88" s="123"/>
      <c r="CF88" s="123"/>
      <c r="CG88" s="123"/>
      <c r="CH88" s="123"/>
      <c r="CI88" s="123"/>
      <c r="CJ88" s="123"/>
    </row>
    <row r="89" spans="1:88" s="101" customFormat="1" x14ac:dyDescent="0.25">
      <c r="A89" s="104"/>
      <c r="B89" s="104"/>
      <c r="C89" s="104"/>
      <c r="D89" s="117"/>
      <c r="E89" s="102"/>
      <c r="F89" s="102"/>
      <c r="G89" s="102"/>
      <c r="H89" s="102"/>
      <c r="I89" s="102"/>
      <c r="J89" s="102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3"/>
      <c r="BW89" s="123"/>
      <c r="BX89" s="123"/>
      <c r="BY89" s="123"/>
      <c r="BZ89" s="123"/>
      <c r="CA89" s="123"/>
      <c r="CB89" s="123"/>
      <c r="CC89" s="123"/>
      <c r="CD89" s="123"/>
      <c r="CE89" s="123"/>
      <c r="CF89" s="123"/>
      <c r="CG89" s="123"/>
      <c r="CH89" s="123"/>
      <c r="CI89" s="123"/>
      <c r="CJ89" s="123"/>
    </row>
    <row r="90" spans="1:88" s="101" customFormat="1" x14ac:dyDescent="0.25">
      <c r="A90" s="104"/>
      <c r="B90" s="104"/>
      <c r="C90" s="104"/>
      <c r="D90" s="117"/>
      <c r="E90" s="102"/>
      <c r="F90" s="102"/>
      <c r="G90" s="102"/>
      <c r="H90" s="102"/>
      <c r="I90" s="102"/>
      <c r="J90" s="102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  <c r="BX90" s="123"/>
      <c r="BY90" s="123"/>
      <c r="BZ90" s="123"/>
      <c r="CA90" s="123"/>
      <c r="CB90" s="123"/>
      <c r="CC90" s="123"/>
      <c r="CD90" s="123"/>
      <c r="CE90" s="123"/>
      <c r="CF90" s="123"/>
      <c r="CG90" s="123"/>
      <c r="CH90" s="123"/>
      <c r="CI90" s="123"/>
      <c r="CJ90" s="123"/>
    </row>
    <row r="91" spans="1:88" s="101" customFormat="1" x14ac:dyDescent="0.25">
      <c r="A91" s="104"/>
      <c r="B91" s="104"/>
      <c r="C91" s="104"/>
      <c r="D91" s="117"/>
      <c r="E91" s="102"/>
      <c r="F91" s="102"/>
      <c r="G91" s="102"/>
      <c r="H91" s="102"/>
      <c r="I91" s="102"/>
      <c r="J91" s="102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X91" s="123"/>
      <c r="BY91" s="123"/>
      <c r="BZ91" s="123"/>
      <c r="CA91" s="123"/>
      <c r="CB91" s="123"/>
      <c r="CC91" s="123"/>
      <c r="CD91" s="123"/>
      <c r="CE91" s="123"/>
      <c r="CF91" s="123"/>
      <c r="CG91" s="123"/>
      <c r="CH91" s="123"/>
      <c r="CI91" s="123"/>
      <c r="CJ91" s="123"/>
    </row>
    <row r="92" spans="1:88" s="101" customFormat="1" x14ac:dyDescent="0.25">
      <c r="A92" s="104"/>
      <c r="B92" s="104"/>
      <c r="C92" s="104"/>
      <c r="D92" s="117"/>
      <c r="E92" s="102"/>
      <c r="F92" s="102"/>
      <c r="G92" s="102"/>
      <c r="H92" s="102"/>
      <c r="I92" s="102"/>
      <c r="J92" s="102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3"/>
      <c r="CA92" s="123"/>
      <c r="CB92" s="123"/>
      <c r="CC92" s="123"/>
      <c r="CD92" s="123"/>
      <c r="CE92" s="123"/>
      <c r="CF92" s="123"/>
      <c r="CG92" s="123"/>
      <c r="CH92" s="123"/>
      <c r="CI92" s="123"/>
      <c r="CJ92" s="123"/>
    </row>
    <row r="93" spans="1:88" s="101" customFormat="1" x14ac:dyDescent="0.25">
      <c r="A93" s="104"/>
      <c r="B93" s="104"/>
      <c r="C93" s="104"/>
      <c r="D93" s="117"/>
      <c r="E93" s="102"/>
      <c r="F93" s="102"/>
      <c r="G93" s="102"/>
      <c r="H93" s="102"/>
      <c r="I93" s="102"/>
      <c r="J93" s="102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3"/>
      <c r="BV93" s="123"/>
      <c r="BW93" s="123"/>
      <c r="BX93" s="123"/>
      <c r="BY93" s="123"/>
      <c r="BZ93" s="123"/>
      <c r="CA93" s="123"/>
      <c r="CB93" s="123"/>
      <c r="CC93" s="123"/>
      <c r="CD93" s="123"/>
      <c r="CE93" s="123"/>
      <c r="CF93" s="123"/>
      <c r="CG93" s="123"/>
      <c r="CH93" s="123"/>
      <c r="CI93" s="123"/>
      <c r="CJ93" s="123"/>
    </row>
    <row r="94" spans="1:88" s="101" customFormat="1" x14ac:dyDescent="0.25">
      <c r="A94" s="104"/>
      <c r="B94" s="104"/>
      <c r="C94" s="104"/>
      <c r="D94" s="117"/>
      <c r="E94" s="102"/>
      <c r="F94" s="102"/>
      <c r="G94" s="102"/>
      <c r="H94" s="102"/>
      <c r="I94" s="102"/>
      <c r="J94" s="102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/>
      <c r="BL94" s="123"/>
      <c r="BM94" s="123"/>
      <c r="BN94" s="123"/>
      <c r="BO94" s="123"/>
      <c r="BP94" s="123"/>
      <c r="BQ94" s="123"/>
      <c r="BR94" s="123"/>
      <c r="BS94" s="123"/>
      <c r="BT94" s="123"/>
      <c r="BU94" s="123"/>
      <c r="BV94" s="123"/>
      <c r="BW94" s="123"/>
      <c r="BX94" s="123"/>
      <c r="BY94" s="123"/>
      <c r="BZ94" s="123"/>
      <c r="CA94" s="123"/>
      <c r="CB94" s="123"/>
      <c r="CC94" s="123"/>
      <c r="CD94" s="123"/>
      <c r="CE94" s="123"/>
      <c r="CF94" s="123"/>
      <c r="CG94" s="123"/>
      <c r="CH94" s="123"/>
      <c r="CI94" s="123"/>
      <c r="CJ94" s="123"/>
    </row>
    <row r="95" spans="1:88" s="101" customFormat="1" x14ac:dyDescent="0.25">
      <c r="A95" s="104"/>
      <c r="B95" s="104"/>
      <c r="C95" s="104"/>
      <c r="D95" s="117"/>
      <c r="E95" s="102"/>
      <c r="F95" s="102"/>
      <c r="G95" s="102"/>
      <c r="H95" s="102"/>
      <c r="I95" s="102"/>
      <c r="J95" s="102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3"/>
      <c r="BL95" s="123"/>
      <c r="BM95" s="123"/>
      <c r="BN95" s="123"/>
      <c r="BO95" s="123"/>
      <c r="BP95" s="123"/>
      <c r="BQ95" s="123"/>
      <c r="BR95" s="123"/>
      <c r="BS95" s="123"/>
      <c r="BT95" s="123"/>
      <c r="BU95" s="123"/>
      <c r="BV95" s="123"/>
      <c r="BW95" s="123"/>
      <c r="BX95" s="123"/>
      <c r="BY95" s="123"/>
      <c r="BZ95" s="123"/>
      <c r="CA95" s="123"/>
      <c r="CB95" s="123"/>
      <c r="CC95" s="123"/>
      <c r="CD95" s="123"/>
      <c r="CE95" s="123"/>
      <c r="CF95" s="123"/>
      <c r="CG95" s="123"/>
      <c r="CH95" s="123"/>
      <c r="CI95" s="123"/>
      <c r="CJ95" s="123"/>
    </row>
    <row r="96" spans="1:88" s="101" customFormat="1" x14ac:dyDescent="0.25">
      <c r="A96" s="104"/>
      <c r="B96" s="104"/>
      <c r="C96" s="104"/>
      <c r="D96" s="117"/>
      <c r="E96" s="102"/>
      <c r="F96" s="102"/>
      <c r="G96" s="102"/>
      <c r="H96" s="102"/>
      <c r="I96" s="102"/>
      <c r="J96" s="102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23"/>
      <c r="BK96" s="123"/>
      <c r="BL96" s="123"/>
      <c r="BM96" s="123"/>
      <c r="BN96" s="123"/>
      <c r="BO96" s="123"/>
      <c r="BP96" s="123"/>
      <c r="BQ96" s="123"/>
      <c r="BR96" s="123"/>
      <c r="BS96" s="123"/>
      <c r="BT96" s="123"/>
      <c r="BU96" s="123"/>
      <c r="BV96" s="123"/>
      <c r="BW96" s="123"/>
      <c r="BX96" s="123"/>
      <c r="BY96" s="123"/>
      <c r="BZ96" s="123"/>
      <c r="CA96" s="123"/>
      <c r="CB96" s="123"/>
      <c r="CC96" s="123"/>
      <c r="CD96" s="123"/>
      <c r="CE96" s="123"/>
      <c r="CF96" s="123"/>
      <c r="CG96" s="123"/>
      <c r="CH96" s="123"/>
      <c r="CI96" s="123"/>
      <c r="CJ96" s="123"/>
    </row>
    <row r="97" spans="1:88" s="101" customFormat="1" x14ac:dyDescent="0.25">
      <c r="A97" s="104"/>
      <c r="B97" s="104"/>
      <c r="C97" s="104"/>
      <c r="D97" s="117"/>
      <c r="E97" s="102"/>
      <c r="F97" s="102"/>
      <c r="G97" s="102"/>
      <c r="H97" s="102"/>
      <c r="I97" s="102"/>
      <c r="J97" s="102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3"/>
      <c r="BL97" s="123"/>
      <c r="BM97" s="123"/>
      <c r="BN97" s="123"/>
      <c r="BO97" s="123"/>
      <c r="BP97" s="123"/>
      <c r="BQ97" s="123"/>
      <c r="BR97" s="123"/>
      <c r="BS97" s="123"/>
      <c r="BT97" s="123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  <c r="CH97" s="123"/>
      <c r="CI97" s="123"/>
      <c r="CJ97" s="123"/>
    </row>
    <row r="98" spans="1:88" s="101" customFormat="1" x14ac:dyDescent="0.25">
      <c r="A98" s="104"/>
      <c r="B98" s="104"/>
      <c r="C98" s="104"/>
      <c r="D98" s="117"/>
      <c r="E98" s="102"/>
      <c r="F98" s="102"/>
      <c r="G98" s="102"/>
      <c r="H98" s="102"/>
      <c r="I98" s="102"/>
      <c r="J98" s="102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  <c r="BE98" s="123"/>
      <c r="BF98" s="123"/>
      <c r="BG98" s="123"/>
      <c r="BH98" s="123"/>
      <c r="BI98" s="123"/>
      <c r="BJ98" s="123"/>
      <c r="BK98" s="123"/>
      <c r="BL98" s="123"/>
      <c r="BM98" s="123"/>
      <c r="BN98" s="123"/>
      <c r="BO98" s="123"/>
      <c r="BP98" s="123"/>
      <c r="BQ98" s="123"/>
      <c r="BR98" s="123"/>
      <c r="BS98" s="123"/>
      <c r="BT98" s="123"/>
      <c r="BU98" s="123"/>
      <c r="BV98" s="123"/>
      <c r="BW98" s="123"/>
      <c r="BX98" s="123"/>
      <c r="BY98" s="123"/>
      <c r="BZ98" s="123"/>
      <c r="CA98" s="123"/>
      <c r="CB98" s="123"/>
      <c r="CC98" s="123"/>
      <c r="CD98" s="123"/>
      <c r="CE98" s="123"/>
      <c r="CF98" s="123"/>
      <c r="CG98" s="123"/>
      <c r="CH98" s="123"/>
      <c r="CI98" s="123"/>
      <c r="CJ98" s="123"/>
    </row>
    <row r="99" spans="1:88" s="101" customFormat="1" x14ac:dyDescent="0.25">
      <c r="A99" s="104"/>
      <c r="B99" s="104"/>
      <c r="C99" s="104"/>
      <c r="D99" s="117"/>
      <c r="E99" s="102"/>
      <c r="F99" s="102"/>
      <c r="G99" s="102"/>
      <c r="H99" s="102"/>
      <c r="I99" s="102"/>
      <c r="J99" s="102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23"/>
      <c r="AM99" s="123"/>
      <c r="AN99" s="123"/>
      <c r="AO99" s="123"/>
      <c r="AP99" s="123"/>
      <c r="AQ99" s="123"/>
      <c r="AR99" s="123"/>
      <c r="AS99" s="123"/>
      <c r="AT99" s="123"/>
      <c r="AU99" s="123"/>
      <c r="AV99" s="123"/>
      <c r="AW99" s="123"/>
      <c r="AX99" s="123"/>
      <c r="AY99" s="123"/>
      <c r="AZ99" s="123"/>
      <c r="BA99" s="123"/>
      <c r="BB99" s="123"/>
      <c r="BC99" s="123"/>
      <c r="BD99" s="123"/>
      <c r="BE99" s="123"/>
      <c r="BF99" s="123"/>
      <c r="BG99" s="123"/>
      <c r="BH99" s="123"/>
      <c r="BI99" s="123"/>
      <c r="BJ99" s="123"/>
      <c r="BK99" s="123"/>
      <c r="BL99" s="123"/>
      <c r="BM99" s="123"/>
      <c r="BN99" s="123"/>
      <c r="BO99" s="123"/>
      <c r="BP99" s="123"/>
      <c r="BQ99" s="123"/>
      <c r="BR99" s="123"/>
      <c r="BS99" s="123"/>
      <c r="BT99" s="123"/>
      <c r="BU99" s="123"/>
      <c r="BV99" s="123"/>
      <c r="BW99" s="123"/>
      <c r="BX99" s="123"/>
      <c r="BY99" s="123"/>
      <c r="BZ99" s="123"/>
      <c r="CA99" s="123"/>
      <c r="CB99" s="123"/>
      <c r="CC99" s="123"/>
      <c r="CD99" s="123"/>
      <c r="CE99" s="123"/>
      <c r="CF99" s="123"/>
      <c r="CG99" s="123"/>
      <c r="CH99" s="123"/>
      <c r="CI99" s="123"/>
      <c r="CJ99" s="123"/>
    </row>
    <row r="100" spans="1:88" s="101" customFormat="1" x14ac:dyDescent="0.25">
      <c r="A100" s="104"/>
      <c r="B100" s="104"/>
      <c r="C100" s="104"/>
      <c r="D100" s="117"/>
      <c r="E100" s="102"/>
      <c r="F100" s="102"/>
      <c r="G100" s="102"/>
      <c r="H100" s="102"/>
      <c r="I100" s="102"/>
      <c r="J100" s="102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3"/>
      <c r="AQ100" s="123"/>
      <c r="AR100" s="123"/>
      <c r="AS100" s="123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  <c r="BI100" s="123"/>
      <c r="BJ100" s="123"/>
      <c r="BK100" s="123"/>
      <c r="BL100" s="123"/>
      <c r="BM100" s="123"/>
      <c r="BN100" s="123"/>
      <c r="BO100" s="123"/>
      <c r="BP100" s="123"/>
      <c r="BQ100" s="123"/>
      <c r="BR100" s="123"/>
      <c r="BS100" s="123"/>
      <c r="BT100" s="123"/>
      <c r="BU100" s="123"/>
      <c r="BV100" s="123"/>
      <c r="BW100" s="123"/>
      <c r="BX100" s="123"/>
      <c r="BY100" s="123"/>
      <c r="BZ100" s="123"/>
      <c r="CA100" s="123"/>
      <c r="CB100" s="123"/>
      <c r="CC100" s="123"/>
      <c r="CD100" s="123"/>
      <c r="CE100" s="123"/>
      <c r="CF100" s="123"/>
      <c r="CG100" s="123"/>
      <c r="CH100" s="123"/>
      <c r="CI100" s="123"/>
      <c r="CJ100" s="123"/>
    </row>
    <row r="101" spans="1:88" s="101" customFormat="1" x14ac:dyDescent="0.25">
      <c r="A101" s="104"/>
      <c r="B101" s="104"/>
      <c r="C101" s="104"/>
      <c r="D101" s="117"/>
      <c r="E101" s="102"/>
      <c r="F101" s="102"/>
      <c r="G101" s="102"/>
      <c r="H101" s="102"/>
      <c r="I101" s="102"/>
      <c r="J101" s="102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3"/>
      <c r="BL101" s="123"/>
      <c r="BM101" s="123"/>
      <c r="BN101" s="123"/>
      <c r="BO101" s="123"/>
      <c r="BP101" s="123"/>
      <c r="BQ101" s="123"/>
      <c r="BR101" s="123"/>
      <c r="BS101" s="123"/>
      <c r="BT101" s="123"/>
      <c r="BU101" s="123"/>
      <c r="BV101" s="123"/>
      <c r="BW101" s="123"/>
      <c r="BX101" s="123"/>
      <c r="BY101" s="123"/>
      <c r="BZ101" s="123"/>
      <c r="CA101" s="123"/>
      <c r="CB101" s="123"/>
      <c r="CC101" s="123"/>
      <c r="CD101" s="123"/>
      <c r="CE101" s="123"/>
      <c r="CF101" s="123"/>
      <c r="CG101" s="123"/>
      <c r="CH101" s="123"/>
      <c r="CI101" s="123"/>
      <c r="CJ101" s="123"/>
    </row>
    <row r="102" spans="1:88" s="101" customFormat="1" x14ac:dyDescent="0.25">
      <c r="A102" s="104"/>
      <c r="B102" s="104"/>
      <c r="C102" s="104"/>
      <c r="D102" s="117"/>
      <c r="E102" s="102"/>
      <c r="F102" s="102"/>
      <c r="G102" s="102"/>
      <c r="H102" s="102"/>
      <c r="I102" s="102"/>
      <c r="J102" s="102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23"/>
      <c r="AP102" s="123"/>
      <c r="AQ102" s="123"/>
      <c r="AR102" s="123"/>
      <c r="AS102" s="123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3"/>
      <c r="BJ102" s="123"/>
      <c r="BK102" s="123"/>
      <c r="BL102" s="123"/>
      <c r="BM102" s="123"/>
      <c r="BN102" s="123"/>
      <c r="BO102" s="123"/>
      <c r="BP102" s="123"/>
      <c r="BQ102" s="123"/>
      <c r="BR102" s="123"/>
      <c r="BS102" s="123"/>
      <c r="BT102" s="123"/>
      <c r="BU102" s="123"/>
      <c r="BV102" s="123"/>
      <c r="BW102" s="123"/>
      <c r="BX102" s="123"/>
      <c r="BY102" s="123"/>
      <c r="BZ102" s="123"/>
      <c r="CA102" s="123"/>
      <c r="CB102" s="123"/>
      <c r="CC102" s="123"/>
      <c r="CD102" s="123"/>
      <c r="CE102" s="123"/>
      <c r="CF102" s="123"/>
      <c r="CG102" s="123"/>
      <c r="CH102" s="123"/>
      <c r="CI102" s="123"/>
      <c r="CJ102" s="123"/>
    </row>
    <row r="103" spans="1:88" s="101" customFormat="1" x14ac:dyDescent="0.25">
      <c r="A103" s="104"/>
      <c r="B103" s="104"/>
      <c r="C103" s="104"/>
      <c r="D103" s="117"/>
      <c r="E103" s="102"/>
      <c r="F103" s="102"/>
      <c r="G103" s="102"/>
      <c r="H103" s="102"/>
      <c r="I103" s="102"/>
      <c r="J103" s="102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  <c r="AX103" s="123"/>
      <c r="AY103" s="123"/>
      <c r="AZ103" s="123"/>
      <c r="BA103" s="123"/>
      <c r="BB103" s="123"/>
      <c r="BC103" s="123"/>
      <c r="BD103" s="123"/>
      <c r="BE103" s="123"/>
      <c r="BF103" s="123"/>
      <c r="BG103" s="123"/>
      <c r="BH103" s="123"/>
      <c r="BI103" s="123"/>
      <c r="BJ103" s="123"/>
      <c r="BK103" s="123"/>
      <c r="BL103" s="123"/>
      <c r="BM103" s="123"/>
      <c r="BN103" s="123"/>
      <c r="BO103" s="123"/>
      <c r="BP103" s="123"/>
      <c r="BQ103" s="123"/>
      <c r="BR103" s="123"/>
      <c r="BS103" s="123"/>
      <c r="BT103" s="123"/>
      <c r="BU103" s="123"/>
      <c r="BV103" s="123"/>
      <c r="BW103" s="123"/>
      <c r="BX103" s="123"/>
      <c r="BY103" s="123"/>
      <c r="BZ103" s="123"/>
      <c r="CA103" s="123"/>
      <c r="CB103" s="123"/>
      <c r="CC103" s="123"/>
      <c r="CD103" s="123"/>
      <c r="CE103" s="123"/>
      <c r="CF103" s="123"/>
      <c r="CG103" s="123"/>
      <c r="CH103" s="123"/>
      <c r="CI103" s="123"/>
      <c r="CJ103" s="123"/>
    </row>
    <row r="104" spans="1:88" s="101" customFormat="1" x14ac:dyDescent="0.25">
      <c r="A104" s="104"/>
      <c r="B104" s="104"/>
      <c r="C104" s="104"/>
      <c r="D104" s="117"/>
      <c r="E104" s="102"/>
      <c r="F104" s="102"/>
      <c r="G104" s="102"/>
      <c r="H104" s="102"/>
      <c r="I104" s="102"/>
      <c r="J104" s="102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23"/>
      <c r="BP104" s="123"/>
      <c r="BQ104" s="123"/>
      <c r="BR104" s="123"/>
      <c r="BS104" s="123"/>
      <c r="BT104" s="123"/>
      <c r="BU104" s="123"/>
      <c r="BV104" s="123"/>
      <c r="BW104" s="123"/>
      <c r="BX104" s="123"/>
      <c r="BY104" s="123"/>
      <c r="BZ104" s="123"/>
      <c r="CA104" s="123"/>
      <c r="CB104" s="123"/>
      <c r="CC104" s="123"/>
      <c r="CD104" s="123"/>
      <c r="CE104" s="123"/>
      <c r="CF104" s="123"/>
      <c r="CG104" s="123"/>
      <c r="CH104" s="123"/>
      <c r="CI104" s="123"/>
      <c r="CJ104" s="123"/>
    </row>
    <row r="105" spans="1:88" s="101" customFormat="1" x14ac:dyDescent="0.25">
      <c r="A105" s="104"/>
      <c r="B105" s="104"/>
      <c r="C105" s="104"/>
      <c r="D105" s="117"/>
      <c r="E105" s="102"/>
      <c r="F105" s="102"/>
      <c r="G105" s="102"/>
      <c r="H105" s="102"/>
      <c r="I105" s="102"/>
      <c r="J105" s="102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3"/>
      <c r="BJ105" s="123"/>
      <c r="BK105" s="123"/>
      <c r="BL105" s="123"/>
      <c r="BM105" s="123"/>
      <c r="BN105" s="123"/>
      <c r="BO105" s="123"/>
      <c r="BP105" s="123"/>
      <c r="BQ105" s="123"/>
      <c r="BR105" s="123"/>
      <c r="BS105" s="123"/>
      <c r="BT105" s="123"/>
      <c r="BU105" s="123"/>
      <c r="BV105" s="123"/>
      <c r="BW105" s="123"/>
      <c r="BX105" s="123"/>
      <c r="BY105" s="123"/>
      <c r="BZ105" s="123"/>
      <c r="CA105" s="123"/>
      <c r="CB105" s="123"/>
      <c r="CC105" s="123"/>
      <c r="CD105" s="123"/>
      <c r="CE105" s="123"/>
      <c r="CF105" s="123"/>
      <c r="CG105" s="123"/>
      <c r="CH105" s="123"/>
      <c r="CI105" s="123"/>
      <c r="CJ105" s="123"/>
    </row>
    <row r="106" spans="1:88" s="101" customFormat="1" x14ac:dyDescent="0.25">
      <c r="A106" s="104"/>
      <c r="B106" s="104"/>
      <c r="C106" s="104"/>
      <c r="D106" s="117"/>
      <c r="E106" s="102"/>
      <c r="F106" s="102"/>
      <c r="G106" s="102"/>
      <c r="H106" s="102"/>
      <c r="I106" s="102"/>
      <c r="J106" s="102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  <c r="BJ106" s="123"/>
      <c r="BK106" s="123"/>
      <c r="BL106" s="123"/>
      <c r="BM106" s="123"/>
      <c r="BN106" s="123"/>
      <c r="BO106" s="123"/>
      <c r="BP106" s="123"/>
      <c r="BQ106" s="123"/>
      <c r="BR106" s="123"/>
      <c r="BS106" s="123"/>
      <c r="BT106" s="123"/>
      <c r="BU106" s="123"/>
      <c r="BV106" s="123"/>
      <c r="BW106" s="123"/>
      <c r="BX106" s="123"/>
      <c r="BY106" s="123"/>
      <c r="BZ106" s="123"/>
      <c r="CA106" s="123"/>
      <c r="CB106" s="123"/>
      <c r="CC106" s="123"/>
      <c r="CD106" s="123"/>
      <c r="CE106" s="123"/>
      <c r="CF106" s="123"/>
      <c r="CG106" s="123"/>
      <c r="CH106" s="123"/>
      <c r="CI106" s="123"/>
      <c r="CJ106" s="123"/>
    </row>
    <row r="107" spans="1:88" s="101" customFormat="1" x14ac:dyDescent="0.25">
      <c r="A107" s="104"/>
      <c r="B107" s="104"/>
      <c r="C107" s="104"/>
      <c r="D107" s="117"/>
      <c r="E107" s="102"/>
      <c r="F107" s="102"/>
      <c r="G107" s="102"/>
      <c r="H107" s="102"/>
      <c r="I107" s="102"/>
      <c r="J107" s="102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23"/>
      <c r="BK107" s="123"/>
      <c r="BL107" s="123"/>
      <c r="BM107" s="123"/>
      <c r="BN107" s="123"/>
      <c r="BO107" s="123"/>
      <c r="BP107" s="123"/>
      <c r="BQ107" s="123"/>
      <c r="BR107" s="123"/>
      <c r="BS107" s="123"/>
      <c r="BT107" s="123"/>
      <c r="BU107" s="123"/>
      <c r="BV107" s="123"/>
      <c r="BW107" s="123"/>
      <c r="BX107" s="123"/>
      <c r="BY107" s="123"/>
      <c r="BZ107" s="123"/>
      <c r="CA107" s="123"/>
      <c r="CB107" s="123"/>
      <c r="CC107" s="123"/>
      <c r="CD107" s="123"/>
      <c r="CE107" s="123"/>
      <c r="CF107" s="123"/>
      <c r="CG107" s="123"/>
      <c r="CH107" s="123"/>
      <c r="CI107" s="123"/>
      <c r="CJ107" s="123"/>
    </row>
    <row r="108" spans="1:88" s="101" customFormat="1" x14ac:dyDescent="0.25">
      <c r="A108" s="104"/>
      <c r="B108" s="104"/>
      <c r="C108" s="104"/>
      <c r="D108" s="117"/>
      <c r="E108" s="102"/>
      <c r="F108" s="102"/>
      <c r="G108" s="102"/>
      <c r="H108" s="102"/>
      <c r="I108" s="102"/>
      <c r="J108" s="102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123"/>
      <c r="AP108" s="123"/>
      <c r="AQ108" s="123"/>
      <c r="AR108" s="123"/>
      <c r="AS108" s="123"/>
      <c r="AT108" s="123"/>
      <c r="AU108" s="123"/>
      <c r="AV108" s="123"/>
      <c r="AW108" s="123"/>
      <c r="AX108" s="123"/>
      <c r="AY108" s="123"/>
      <c r="AZ108" s="123"/>
      <c r="BA108" s="123"/>
      <c r="BB108" s="123"/>
      <c r="BC108" s="123"/>
      <c r="BD108" s="123"/>
      <c r="BE108" s="123"/>
      <c r="BF108" s="123"/>
      <c r="BG108" s="123"/>
      <c r="BH108" s="123"/>
      <c r="BI108" s="123"/>
      <c r="BJ108" s="123"/>
      <c r="BK108" s="123"/>
      <c r="BL108" s="123"/>
      <c r="BM108" s="123"/>
      <c r="BN108" s="123"/>
      <c r="BO108" s="123"/>
      <c r="BP108" s="123"/>
      <c r="BQ108" s="123"/>
      <c r="BR108" s="123"/>
      <c r="BS108" s="123"/>
      <c r="BT108" s="123"/>
      <c r="BU108" s="123"/>
      <c r="BV108" s="123"/>
      <c r="BW108" s="123"/>
      <c r="BX108" s="123"/>
      <c r="BY108" s="123"/>
      <c r="BZ108" s="123"/>
      <c r="CA108" s="123"/>
      <c r="CB108" s="123"/>
      <c r="CC108" s="123"/>
      <c r="CD108" s="123"/>
      <c r="CE108" s="123"/>
      <c r="CF108" s="123"/>
      <c r="CG108" s="123"/>
      <c r="CH108" s="123"/>
      <c r="CI108" s="123"/>
      <c r="CJ108" s="123"/>
    </row>
    <row r="109" spans="1:88" s="101" customFormat="1" x14ac:dyDescent="0.25">
      <c r="A109" s="104"/>
      <c r="B109" s="104"/>
      <c r="C109" s="104"/>
      <c r="D109" s="117"/>
      <c r="E109" s="102"/>
      <c r="F109" s="102"/>
      <c r="G109" s="102"/>
      <c r="H109" s="102"/>
      <c r="I109" s="102"/>
      <c r="J109" s="102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  <c r="BH109" s="123"/>
      <c r="BI109" s="123"/>
      <c r="BJ109" s="123"/>
      <c r="BK109" s="123"/>
      <c r="BL109" s="123"/>
      <c r="BM109" s="123"/>
      <c r="BN109" s="123"/>
      <c r="BO109" s="123"/>
      <c r="BP109" s="123"/>
      <c r="BQ109" s="123"/>
      <c r="BR109" s="123"/>
      <c r="BS109" s="123"/>
      <c r="BT109" s="123"/>
      <c r="BU109" s="123"/>
      <c r="BV109" s="123"/>
      <c r="BW109" s="123"/>
      <c r="BX109" s="123"/>
      <c r="BY109" s="123"/>
      <c r="BZ109" s="123"/>
      <c r="CA109" s="123"/>
      <c r="CB109" s="123"/>
      <c r="CC109" s="123"/>
      <c r="CD109" s="123"/>
      <c r="CE109" s="123"/>
      <c r="CF109" s="123"/>
      <c r="CG109" s="123"/>
      <c r="CH109" s="123"/>
      <c r="CI109" s="123"/>
      <c r="CJ109" s="123"/>
    </row>
    <row r="110" spans="1:88" s="101" customFormat="1" x14ac:dyDescent="0.25">
      <c r="A110" s="104"/>
      <c r="B110" s="104"/>
      <c r="C110" s="104"/>
      <c r="D110" s="117"/>
      <c r="E110" s="102"/>
      <c r="F110" s="102"/>
      <c r="G110" s="102"/>
      <c r="H110" s="102"/>
      <c r="I110" s="102"/>
      <c r="J110" s="102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3"/>
      <c r="BB110" s="123"/>
      <c r="BC110" s="123"/>
      <c r="BD110" s="123"/>
      <c r="BE110" s="123"/>
      <c r="BF110" s="123"/>
      <c r="BG110" s="123"/>
      <c r="BH110" s="123"/>
      <c r="BI110" s="123"/>
      <c r="BJ110" s="123"/>
      <c r="BK110" s="123"/>
      <c r="BL110" s="123"/>
      <c r="BM110" s="123"/>
      <c r="BN110" s="123"/>
      <c r="BO110" s="123"/>
      <c r="BP110" s="123"/>
      <c r="BQ110" s="123"/>
      <c r="BR110" s="123"/>
      <c r="BS110" s="123"/>
      <c r="BT110" s="123"/>
      <c r="BU110" s="123"/>
      <c r="BV110" s="123"/>
      <c r="BW110" s="123"/>
      <c r="BX110" s="123"/>
      <c r="BY110" s="123"/>
      <c r="BZ110" s="123"/>
      <c r="CA110" s="123"/>
      <c r="CB110" s="123"/>
      <c r="CC110" s="123"/>
      <c r="CD110" s="123"/>
      <c r="CE110" s="123"/>
      <c r="CF110" s="123"/>
      <c r="CG110" s="123"/>
      <c r="CH110" s="123"/>
      <c r="CI110" s="123"/>
      <c r="CJ110" s="123"/>
    </row>
    <row r="111" spans="1:88" s="101" customFormat="1" x14ac:dyDescent="0.25">
      <c r="A111" s="104"/>
      <c r="B111" s="104"/>
      <c r="C111" s="104"/>
      <c r="D111" s="117"/>
      <c r="E111" s="102"/>
      <c r="F111" s="102"/>
      <c r="G111" s="102"/>
      <c r="H111" s="102"/>
      <c r="I111" s="102"/>
      <c r="J111" s="102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3"/>
      <c r="BI111" s="123"/>
      <c r="BJ111" s="123"/>
      <c r="BK111" s="123"/>
      <c r="BL111" s="123"/>
      <c r="BM111" s="123"/>
      <c r="BN111" s="123"/>
      <c r="BO111" s="123"/>
      <c r="BP111" s="123"/>
      <c r="BQ111" s="123"/>
      <c r="BR111" s="123"/>
      <c r="BS111" s="123"/>
      <c r="BT111" s="123"/>
      <c r="BU111" s="123"/>
      <c r="BV111" s="123"/>
      <c r="BW111" s="123"/>
      <c r="BX111" s="123"/>
      <c r="BY111" s="123"/>
      <c r="BZ111" s="123"/>
      <c r="CA111" s="123"/>
      <c r="CB111" s="123"/>
      <c r="CC111" s="123"/>
      <c r="CD111" s="123"/>
      <c r="CE111" s="123"/>
      <c r="CF111" s="123"/>
      <c r="CG111" s="123"/>
      <c r="CH111" s="123"/>
      <c r="CI111" s="123"/>
      <c r="CJ111" s="123"/>
    </row>
    <row r="112" spans="1:88" s="101" customFormat="1" x14ac:dyDescent="0.25">
      <c r="A112" s="104"/>
      <c r="B112" s="104"/>
      <c r="C112" s="104"/>
      <c r="D112" s="117"/>
      <c r="E112" s="102"/>
      <c r="F112" s="102"/>
      <c r="G112" s="102"/>
      <c r="H112" s="102"/>
      <c r="I112" s="102"/>
      <c r="J112" s="102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123"/>
      <c r="BM112" s="123"/>
      <c r="BN112" s="123"/>
      <c r="BO112" s="123"/>
      <c r="BP112" s="123"/>
      <c r="BQ112" s="123"/>
      <c r="BR112" s="123"/>
      <c r="BS112" s="123"/>
      <c r="BT112" s="123"/>
      <c r="BU112" s="123"/>
      <c r="BV112" s="123"/>
      <c r="BW112" s="123"/>
      <c r="BX112" s="123"/>
      <c r="BY112" s="123"/>
      <c r="BZ112" s="123"/>
      <c r="CA112" s="123"/>
      <c r="CB112" s="123"/>
      <c r="CC112" s="123"/>
      <c r="CD112" s="123"/>
      <c r="CE112" s="123"/>
      <c r="CF112" s="123"/>
      <c r="CG112" s="123"/>
      <c r="CH112" s="123"/>
      <c r="CI112" s="123"/>
      <c r="CJ112" s="123"/>
    </row>
    <row r="113" spans="1:88" s="101" customFormat="1" x14ac:dyDescent="0.25">
      <c r="A113" s="104"/>
      <c r="B113" s="104"/>
      <c r="C113" s="104"/>
      <c r="D113" s="117"/>
      <c r="E113" s="102"/>
      <c r="F113" s="102"/>
      <c r="G113" s="102"/>
      <c r="H113" s="102"/>
      <c r="I113" s="102"/>
      <c r="J113" s="102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3"/>
      <c r="BH113" s="123"/>
      <c r="BI113" s="123"/>
      <c r="BJ113" s="123"/>
      <c r="BK113" s="123"/>
      <c r="BL113" s="123"/>
      <c r="BM113" s="123"/>
      <c r="BN113" s="123"/>
      <c r="BO113" s="123"/>
      <c r="BP113" s="123"/>
      <c r="BQ113" s="123"/>
      <c r="BR113" s="123"/>
      <c r="BS113" s="123"/>
      <c r="BT113" s="123"/>
      <c r="BU113" s="123"/>
      <c r="BV113" s="123"/>
      <c r="BW113" s="123"/>
      <c r="BX113" s="123"/>
      <c r="BY113" s="123"/>
      <c r="BZ113" s="123"/>
      <c r="CA113" s="123"/>
      <c r="CB113" s="123"/>
      <c r="CC113" s="123"/>
      <c r="CD113" s="123"/>
      <c r="CE113" s="123"/>
      <c r="CF113" s="123"/>
      <c r="CG113" s="123"/>
      <c r="CH113" s="123"/>
      <c r="CI113" s="123"/>
      <c r="CJ113" s="123"/>
    </row>
    <row r="114" spans="1:88" s="101" customFormat="1" x14ac:dyDescent="0.25">
      <c r="A114" s="104"/>
      <c r="B114" s="104"/>
      <c r="C114" s="104"/>
      <c r="D114" s="117"/>
      <c r="E114" s="102"/>
      <c r="F114" s="102"/>
      <c r="G114" s="102"/>
      <c r="H114" s="102"/>
      <c r="I114" s="102"/>
      <c r="J114" s="102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  <c r="BF114" s="123"/>
      <c r="BG114" s="123"/>
      <c r="BH114" s="123"/>
      <c r="BI114" s="123"/>
      <c r="BJ114" s="123"/>
      <c r="BK114" s="123"/>
      <c r="BL114" s="123"/>
      <c r="BM114" s="123"/>
      <c r="BN114" s="123"/>
      <c r="BO114" s="123"/>
      <c r="BP114" s="123"/>
      <c r="BQ114" s="123"/>
      <c r="BR114" s="123"/>
      <c r="BS114" s="123"/>
      <c r="BT114" s="123"/>
      <c r="BU114" s="123"/>
      <c r="BV114" s="123"/>
      <c r="BW114" s="123"/>
      <c r="BX114" s="123"/>
      <c r="BY114" s="123"/>
      <c r="BZ114" s="123"/>
      <c r="CA114" s="123"/>
      <c r="CB114" s="123"/>
      <c r="CC114" s="123"/>
      <c r="CD114" s="123"/>
      <c r="CE114" s="123"/>
      <c r="CF114" s="123"/>
      <c r="CG114" s="123"/>
      <c r="CH114" s="123"/>
      <c r="CI114" s="123"/>
      <c r="CJ114" s="123"/>
    </row>
    <row r="115" spans="1:88" s="101" customFormat="1" x14ac:dyDescent="0.25">
      <c r="A115" s="104"/>
      <c r="B115" s="104"/>
      <c r="C115" s="104"/>
      <c r="D115" s="117"/>
      <c r="E115" s="102"/>
      <c r="F115" s="102"/>
      <c r="G115" s="102"/>
      <c r="H115" s="102"/>
      <c r="I115" s="102"/>
      <c r="J115" s="102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123"/>
      <c r="AP115" s="123"/>
      <c r="AQ115" s="123"/>
      <c r="AR115" s="123"/>
      <c r="AS115" s="123"/>
      <c r="AT115" s="123"/>
      <c r="AU115" s="123"/>
      <c r="AV115" s="123"/>
      <c r="AW115" s="123"/>
      <c r="AX115" s="123"/>
      <c r="AY115" s="123"/>
      <c r="AZ115" s="123"/>
      <c r="BA115" s="123"/>
      <c r="BB115" s="123"/>
      <c r="BC115" s="123"/>
      <c r="BD115" s="123"/>
      <c r="BE115" s="123"/>
      <c r="BF115" s="123"/>
      <c r="BG115" s="123"/>
      <c r="BH115" s="123"/>
      <c r="BI115" s="123"/>
      <c r="BJ115" s="123"/>
      <c r="BK115" s="123"/>
      <c r="BL115" s="123"/>
      <c r="BM115" s="123"/>
      <c r="BN115" s="123"/>
      <c r="BO115" s="123"/>
      <c r="BP115" s="123"/>
      <c r="BQ115" s="123"/>
      <c r="BR115" s="123"/>
      <c r="BS115" s="123"/>
      <c r="BT115" s="123"/>
      <c r="BU115" s="123"/>
      <c r="BV115" s="123"/>
      <c r="BW115" s="123"/>
      <c r="BX115" s="123"/>
      <c r="BY115" s="123"/>
      <c r="BZ115" s="123"/>
      <c r="CA115" s="123"/>
      <c r="CB115" s="123"/>
      <c r="CC115" s="123"/>
      <c r="CD115" s="123"/>
      <c r="CE115" s="123"/>
      <c r="CF115" s="123"/>
      <c r="CG115" s="123"/>
      <c r="CH115" s="123"/>
      <c r="CI115" s="123"/>
      <c r="CJ115" s="123"/>
    </row>
    <row r="116" spans="1:88" s="101" customFormat="1" x14ac:dyDescent="0.25">
      <c r="A116" s="104"/>
      <c r="B116" s="104"/>
      <c r="C116" s="104"/>
      <c r="D116" s="117"/>
      <c r="E116" s="102"/>
      <c r="F116" s="102"/>
      <c r="G116" s="102"/>
      <c r="H116" s="102"/>
      <c r="I116" s="102"/>
      <c r="J116" s="102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  <c r="BE116" s="123"/>
      <c r="BF116" s="123"/>
      <c r="BG116" s="123"/>
      <c r="BH116" s="123"/>
      <c r="BI116" s="123"/>
      <c r="BJ116" s="123"/>
      <c r="BK116" s="123"/>
      <c r="BL116" s="123"/>
      <c r="BM116" s="123"/>
      <c r="BN116" s="123"/>
      <c r="BO116" s="123"/>
      <c r="BP116" s="123"/>
      <c r="BQ116" s="123"/>
      <c r="BR116" s="123"/>
      <c r="BS116" s="123"/>
      <c r="BT116" s="123"/>
      <c r="BU116" s="123"/>
      <c r="BV116" s="123"/>
      <c r="BW116" s="123"/>
      <c r="BX116" s="123"/>
      <c r="BY116" s="123"/>
      <c r="BZ116" s="123"/>
      <c r="CA116" s="123"/>
      <c r="CB116" s="123"/>
      <c r="CC116" s="123"/>
      <c r="CD116" s="123"/>
      <c r="CE116" s="123"/>
      <c r="CF116" s="123"/>
      <c r="CG116" s="123"/>
      <c r="CH116" s="123"/>
      <c r="CI116" s="123"/>
      <c r="CJ116" s="123"/>
    </row>
    <row r="117" spans="1:88" s="101" customFormat="1" x14ac:dyDescent="0.25">
      <c r="A117" s="104"/>
      <c r="B117" s="104"/>
      <c r="C117" s="104"/>
      <c r="D117" s="117"/>
      <c r="E117" s="102"/>
      <c r="F117" s="102"/>
      <c r="G117" s="102"/>
      <c r="H117" s="102"/>
      <c r="I117" s="102"/>
      <c r="J117" s="102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123"/>
      <c r="AP117" s="123"/>
      <c r="AQ117" s="123"/>
      <c r="AR117" s="123"/>
      <c r="AS117" s="123"/>
      <c r="AT117" s="123"/>
      <c r="AU117" s="123"/>
      <c r="AV117" s="123"/>
      <c r="AW117" s="123"/>
      <c r="AX117" s="123"/>
      <c r="AY117" s="123"/>
      <c r="AZ117" s="123"/>
      <c r="BA117" s="123"/>
      <c r="BB117" s="123"/>
      <c r="BC117" s="123"/>
      <c r="BD117" s="123"/>
      <c r="BE117" s="123"/>
      <c r="BF117" s="123"/>
      <c r="BG117" s="123"/>
      <c r="BH117" s="123"/>
      <c r="BI117" s="123"/>
      <c r="BJ117" s="123"/>
      <c r="BK117" s="123"/>
      <c r="BL117" s="123"/>
      <c r="BM117" s="123"/>
      <c r="BN117" s="123"/>
      <c r="BO117" s="123"/>
      <c r="BP117" s="123"/>
      <c r="BQ117" s="123"/>
      <c r="BR117" s="123"/>
      <c r="BS117" s="123"/>
      <c r="BT117" s="123"/>
      <c r="BU117" s="123"/>
      <c r="BV117" s="123"/>
      <c r="BW117" s="123"/>
      <c r="BX117" s="123"/>
      <c r="BY117" s="123"/>
      <c r="BZ117" s="123"/>
      <c r="CA117" s="123"/>
      <c r="CB117" s="123"/>
      <c r="CC117" s="123"/>
      <c r="CD117" s="123"/>
      <c r="CE117" s="123"/>
      <c r="CF117" s="123"/>
      <c r="CG117" s="123"/>
      <c r="CH117" s="123"/>
      <c r="CI117" s="123"/>
      <c r="CJ117" s="123"/>
    </row>
    <row r="118" spans="1:88" s="101" customFormat="1" x14ac:dyDescent="0.25">
      <c r="A118" s="104"/>
      <c r="B118" s="104"/>
      <c r="C118" s="104"/>
      <c r="D118" s="117"/>
      <c r="E118" s="102"/>
      <c r="F118" s="102"/>
      <c r="G118" s="102"/>
      <c r="H118" s="102"/>
      <c r="I118" s="102"/>
      <c r="J118" s="102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123"/>
      <c r="AP118" s="123"/>
      <c r="AQ118" s="123"/>
      <c r="AR118" s="123"/>
      <c r="AS118" s="123"/>
      <c r="AT118" s="123"/>
      <c r="AU118" s="123"/>
      <c r="AV118" s="123"/>
      <c r="AW118" s="123"/>
      <c r="AX118" s="123"/>
      <c r="AY118" s="123"/>
      <c r="AZ118" s="123"/>
      <c r="BA118" s="123"/>
      <c r="BB118" s="123"/>
      <c r="BC118" s="123"/>
      <c r="BD118" s="123"/>
      <c r="BE118" s="123"/>
      <c r="BF118" s="123"/>
      <c r="BG118" s="123"/>
      <c r="BH118" s="123"/>
      <c r="BI118" s="123"/>
      <c r="BJ118" s="123"/>
      <c r="BK118" s="123"/>
      <c r="BL118" s="123"/>
      <c r="BM118" s="123"/>
      <c r="BN118" s="123"/>
      <c r="BO118" s="123"/>
      <c r="BP118" s="123"/>
      <c r="BQ118" s="123"/>
      <c r="BR118" s="123"/>
      <c r="BS118" s="123"/>
      <c r="BT118" s="123"/>
      <c r="BU118" s="123"/>
      <c r="BV118" s="123"/>
      <c r="BW118" s="123"/>
      <c r="BX118" s="123"/>
      <c r="BY118" s="123"/>
      <c r="BZ118" s="123"/>
      <c r="CA118" s="123"/>
      <c r="CB118" s="123"/>
      <c r="CC118" s="123"/>
      <c r="CD118" s="123"/>
      <c r="CE118" s="123"/>
      <c r="CF118" s="123"/>
      <c r="CG118" s="123"/>
      <c r="CH118" s="123"/>
      <c r="CI118" s="123"/>
      <c r="CJ118" s="123"/>
    </row>
    <row r="119" spans="1:88" s="101" customFormat="1" x14ac:dyDescent="0.25">
      <c r="A119" s="104"/>
      <c r="B119" s="104"/>
      <c r="C119" s="104"/>
      <c r="D119" s="117"/>
      <c r="E119" s="102"/>
      <c r="F119" s="102"/>
      <c r="G119" s="102"/>
      <c r="H119" s="102"/>
      <c r="I119" s="102"/>
      <c r="J119" s="102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  <c r="BE119" s="123"/>
      <c r="BF119" s="123"/>
      <c r="BG119" s="123"/>
      <c r="BH119" s="123"/>
      <c r="BI119" s="123"/>
      <c r="BJ119" s="123"/>
      <c r="BK119" s="123"/>
      <c r="BL119" s="123"/>
      <c r="BM119" s="123"/>
      <c r="BN119" s="123"/>
      <c r="BO119" s="123"/>
      <c r="BP119" s="123"/>
      <c r="BQ119" s="123"/>
      <c r="BR119" s="123"/>
      <c r="BS119" s="123"/>
      <c r="BT119" s="123"/>
      <c r="BU119" s="123"/>
      <c r="BV119" s="123"/>
      <c r="BW119" s="123"/>
      <c r="BX119" s="123"/>
      <c r="BY119" s="123"/>
      <c r="BZ119" s="123"/>
      <c r="CA119" s="123"/>
      <c r="CB119" s="123"/>
      <c r="CC119" s="123"/>
      <c r="CD119" s="123"/>
      <c r="CE119" s="123"/>
      <c r="CF119" s="123"/>
      <c r="CG119" s="123"/>
      <c r="CH119" s="123"/>
      <c r="CI119" s="123"/>
      <c r="CJ119" s="123"/>
    </row>
    <row r="120" spans="1:88" s="101" customFormat="1" x14ac:dyDescent="0.25">
      <c r="A120" s="104"/>
      <c r="B120" s="104"/>
      <c r="C120" s="104"/>
      <c r="D120" s="117"/>
      <c r="E120" s="102"/>
      <c r="F120" s="102"/>
      <c r="G120" s="102"/>
      <c r="H120" s="102"/>
      <c r="I120" s="102"/>
      <c r="J120" s="102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3"/>
      <c r="BC120" s="123"/>
      <c r="BD120" s="123"/>
      <c r="BE120" s="123"/>
      <c r="BF120" s="123"/>
      <c r="BG120" s="123"/>
      <c r="BH120" s="123"/>
      <c r="BI120" s="123"/>
      <c r="BJ120" s="123"/>
      <c r="BK120" s="123"/>
      <c r="BL120" s="123"/>
      <c r="BM120" s="123"/>
      <c r="BN120" s="123"/>
      <c r="BO120" s="123"/>
      <c r="BP120" s="123"/>
      <c r="BQ120" s="123"/>
      <c r="BR120" s="123"/>
      <c r="BS120" s="123"/>
      <c r="BT120" s="123"/>
      <c r="BU120" s="123"/>
      <c r="BV120" s="123"/>
      <c r="BW120" s="123"/>
      <c r="BX120" s="123"/>
      <c r="BY120" s="123"/>
      <c r="BZ120" s="123"/>
      <c r="CA120" s="123"/>
      <c r="CB120" s="123"/>
      <c r="CC120" s="123"/>
      <c r="CD120" s="123"/>
      <c r="CE120" s="123"/>
      <c r="CF120" s="123"/>
      <c r="CG120" s="123"/>
      <c r="CH120" s="123"/>
      <c r="CI120" s="123"/>
      <c r="CJ120" s="123"/>
    </row>
    <row r="121" spans="1:88" s="101" customFormat="1" x14ac:dyDescent="0.25">
      <c r="A121" s="104"/>
      <c r="B121" s="104"/>
      <c r="C121" s="104"/>
      <c r="D121" s="117"/>
      <c r="E121" s="102"/>
      <c r="F121" s="102"/>
      <c r="G121" s="102"/>
      <c r="H121" s="102"/>
      <c r="I121" s="102"/>
      <c r="J121" s="102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3"/>
      <c r="AZ121" s="123"/>
      <c r="BA121" s="123"/>
      <c r="BB121" s="123"/>
      <c r="BC121" s="123"/>
      <c r="BD121" s="123"/>
      <c r="BE121" s="123"/>
      <c r="BF121" s="123"/>
      <c r="BG121" s="123"/>
      <c r="BH121" s="123"/>
      <c r="BI121" s="123"/>
      <c r="BJ121" s="123"/>
      <c r="BK121" s="123"/>
      <c r="BL121" s="123"/>
      <c r="BM121" s="123"/>
      <c r="BN121" s="123"/>
      <c r="BO121" s="123"/>
      <c r="BP121" s="123"/>
      <c r="BQ121" s="123"/>
      <c r="BR121" s="123"/>
      <c r="BS121" s="123"/>
      <c r="BT121" s="123"/>
      <c r="BU121" s="123"/>
      <c r="BV121" s="123"/>
      <c r="BW121" s="123"/>
      <c r="BX121" s="123"/>
      <c r="BY121" s="123"/>
      <c r="BZ121" s="123"/>
      <c r="CA121" s="123"/>
      <c r="CB121" s="123"/>
      <c r="CC121" s="123"/>
      <c r="CD121" s="123"/>
      <c r="CE121" s="123"/>
      <c r="CF121" s="123"/>
      <c r="CG121" s="123"/>
      <c r="CH121" s="123"/>
      <c r="CI121" s="123"/>
      <c r="CJ121" s="123"/>
    </row>
    <row r="122" spans="1:88" s="101" customFormat="1" x14ac:dyDescent="0.25">
      <c r="A122" s="104"/>
      <c r="B122" s="104"/>
      <c r="C122" s="104"/>
      <c r="D122" s="117"/>
      <c r="E122" s="102"/>
      <c r="F122" s="102"/>
      <c r="G122" s="102"/>
      <c r="H122" s="102"/>
      <c r="I122" s="102"/>
      <c r="J122" s="102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23"/>
      <c r="AP122" s="123"/>
      <c r="AQ122" s="123"/>
      <c r="AR122" s="123"/>
      <c r="AS122" s="123"/>
      <c r="AT122" s="123"/>
      <c r="AU122" s="123"/>
      <c r="AV122" s="123"/>
      <c r="AW122" s="123"/>
      <c r="AX122" s="123"/>
      <c r="AY122" s="123"/>
      <c r="AZ122" s="123"/>
      <c r="BA122" s="123"/>
      <c r="BB122" s="123"/>
      <c r="BC122" s="123"/>
      <c r="BD122" s="123"/>
      <c r="BE122" s="123"/>
      <c r="BF122" s="123"/>
      <c r="BG122" s="123"/>
      <c r="BH122" s="123"/>
      <c r="BI122" s="123"/>
      <c r="BJ122" s="123"/>
      <c r="BK122" s="123"/>
      <c r="BL122" s="123"/>
      <c r="BM122" s="123"/>
      <c r="BN122" s="123"/>
      <c r="BO122" s="123"/>
      <c r="BP122" s="123"/>
      <c r="BQ122" s="123"/>
      <c r="BR122" s="123"/>
      <c r="BS122" s="123"/>
      <c r="BT122" s="123"/>
      <c r="BU122" s="123"/>
      <c r="BV122" s="123"/>
      <c r="BW122" s="123"/>
      <c r="BX122" s="123"/>
      <c r="BY122" s="123"/>
      <c r="BZ122" s="123"/>
      <c r="CA122" s="123"/>
      <c r="CB122" s="123"/>
      <c r="CC122" s="123"/>
      <c r="CD122" s="123"/>
      <c r="CE122" s="123"/>
      <c r="CF122" s="123"/>
      <c r="CG122" s="123"/>
      <c r="CH122" s="123"/>
      <c r="CI122" s="123"/>
      <c r="CJ122" s="123"/>
    </row>
    <row r="123" spans="1:88" s="101" customFormat="1" x14ac:dyDescent="0.25">
      <c r="A123" s="104"/>
      <c r="B123" s="104"/>
      <c r="C123" s="104"/>
      <c r="D123" s="117"/>
      <c r="E123" s="102"/>
      <c r="F123" s="102"/>
      <c r="G123" s="102"/>
      <c r="H123" s="102"/>
      <c r="I123" s="102"/>
      <c r="J123" s="102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123"/>
      <c r="AP123" s="123"/>
      <c r="AQ123" s="123"/>
      <c r="AR123" s="123"/>
      <c r="AS123" s="123"/>
      <c r="AT123" s="123"/>
      <c r="AU123" s="123"/>
      <c r="AV123" s="123"/>
      <c r="AW123" s="123"/>
      <c r="AX123" s="123"/>
      <c r="AY123" s="123"/>
      <c r="AZ123" s="123"/>
      <c r="BA123" s="123"/>
      <c r="BB123" s="123"/>
      <c r="BC123" s="123"/>
      <c r="BD123" s="123"/>
      <c r="BE123" s="123"/>
      <c r="BF123" s="123"/>
      <c r="BG123" s="123"/>
      <c r="BH123" s="123"/>
      <c r="BI123" s="123"/>
      <c r="BJ123" s="123"/>
      <c r="BK123" s="123"/>
      <c r="BL123" s="123"/>
      <c r="BM123" s="123"/>
      <c r="BN123" s="123"/>
      <c r="BO123" s="123"/>
      <c r="BP123" s="123"/>
      <c r="BQ123" s="123"/>
      <c r="BR123" s="123"/>
      <c r="BS123" s="123"/>
      <c r="BT123" s="123"/>
      <c r="BU123" s="123"/>
      <c r="BV123" s="123"/>
      <c r="BW123" s="123"/>
      <c r="BX123" s="123"/>
      <c r="BY123" s="123"/>
      <c r="BZ123" s="123"/>
      <c r="CA123" s="123"/>
      <c r="CB123" s="123"/>
      <c r="CC123" s="123"/>
      <c r="CD123" s="123"/>
      <c r="CE123" s="123"/>
      <c r="CF123" s="123"/>
      <c r="CG123" s="123"/>
      <c r="CH123" s="123"/>
      <c r="CI123" s="123"/>
      <c r="CJ123" s="123"/>
    </row>
    <row r="124" spans="1:88" s="101" customFormat="1" x14ac:dyDescent="0.25">
      <c r="A124" s="104"/>
      <c r="B124" s="104"/>
      <c r="C124" s="104"/>
      <c r="D124" s="117"/>
      <c r="E124" s="102"/>
      <c r="F124" s="102"/>
      <c r="G124" s="102"/>
      <c r="H124" s="102"/>
      <c r="I124" s="102"/>
      <c r="J124" s="102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3"/>
      <c r="BF124" s="123"/>
      <c r="BG124" s="123"/>
      <c r="BH124" s="123"/>
      <c r="BI124" s="123"/>
      <c r="BJ124" s="123"/>
      <c r="BK124" s="123"/>
      <c r="BL124" s="123"/>
      <c r="BM124" s="123"/>
      <c r="BN124" s="123"/>
      <c r="BO124" s="123"/>
      <c r="BP124" s="123"/>
      <c r="BQ124" s="123"/>
      <c r="BR124" s="123"/>
      <c r="BS124" s="123"/>
      <c r="BT124" s="123"/>
      <c r="BU124" s="123"/>
      <c r="BV124" s="123"/>
      <c r="BW124" s="123"/>
      <c r="BX124" s="123"/>
      <c r="BY124" s="123"/>
      <c r="BZ124" s="123"/>
      <c r="CA124" s="123"/>
      <c r="CB124" s="123"/>
      <c r="CC124" s="123"/>
      <c r="CD124" s="123"/>
      <c r="CE124" s="123"/>
      <c r="CF124" s="123"/>
      <c r="CG124" s="123"/>
      <c r="CH124" s="123"/>
      <c r="CI124" s="123"/>
      <c r="CJ124" s="123"/>
    </row>
    <row r="125" spans="1:88" s="101" customFormat="1" x14ac:dyDescent="0.25">
      <c r="A125" s="104"/>
      <c r="B125" s="104"/>
      <c r="C125" s="104"/>
      <c r="D125" s="117"/>
      <c r="E125" s="102"/>
      <c r="F125" s="102"/>
      <c r="G125" s="102"/>
      <c r="H125" s="102"/>
      <c r="I125" s="102"/>
      <c r="J125" s="102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123"/>
      <c r="AP125" s="123"/>
      <c r="AQ125" s="123"/>
      <c r="AR125" s="123"/>
      <c r="AS125" s="123"/>
      <c r="AT125" s="123"/>
      <c r="AU125" s="123"/>
      <c r="AV125" s="123"/>
      <c r="AW125" s="123"/>
      <c r="AX125" s="123"/>
      <c r="AY125" s="123"/>
      <c r="AZ125" s="123"/>
      <c r="BA125" s="123"/>
      <c r="BB125" s="123"/>
      <c r="BC125" s="123"/>
      <c r="BD125" s="123"/>
      <c r="BE125" s="123"/>
      <c r="BF125" s="123"/>
      <c r="BG125" s="123"/>
      <c r="BH125" s="123"/>
      <c r="BI125" s="123"/>
      <c r="BJ125" s="123"/>
      <c r="BK125" s="123"/>
      <c r="BL125" s="123"/>
      <c r="BM125" s="123"/>
      <c r="BN125" s="123"/>
      <c r="BO125" s="123"/>
      <c r="BP125" s="123"/>
      <c r="BQ125" s="123"/>
      <c r="BR125" s="123"/>
      <c r="BS125" s="123"/>
      <c r="BT125" s="123"/>
      <c r="BU125" s="123"/>
      <c r="BV125" s="123"/>
      <c r="BW125" s="123"/>
      <c r="BX125" s="123"/>
      <c r="BY125" s="123"/>
      <c r="BZ125" s="123"/>
      <c r="CA125" s="123"/>
      <c r="CB125" s="123"/>
      <c r="CC125" s="123"/>
      <c r="CD125" s="123"/>
      <c r="CE125" s="123"/>
      <c r="CF125" s="123"/>
      <c r="CG125" s="123"/>
      <c r="CH125" s="123"/>
      <c r="CI125" s="123"/>
      <c r="CJ125" s="123"/>
    </row>
    <row r="126" spans="1:88" s="101" customFormat="1" x14ac:dyDescent="0.25">
      <c r="A126" s="104"/>
      <c r="B126" s="104"/>
      <c r="C126" s="104"/>
      <c r="D126" s="117"/>
      <c r="E126" s="102"/>
      <c r="F126" s="102"/>
      <c r="G126" s="102"/>
      <c r="H126" s="102"/>
      <c r="I126" s="102"/>
      <c r="J126" s="102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123"/>
      <c r="AP126" s="123"/>
      <c r="AQ126" s="123"/>
      <c r="AR126" s="123"/>
      <c r="AS126" s="123"/>
      <c r="AT126" s="123"/>
      <c r="AU126" s="123"/>
      <c r="AV126" s="123"/>
      <c r="AW126" s="123"/>
      <c r="AX126" s="123"/>
      <c r="AY126" s="123"/>
      <c r="AZ126" s="123"/>
      <c r="BA126" s="123"/>
      <c r="BB126" s="123"/>
      <c r="BC126" s="123"/>
      <c r="BD126" s="123"/>
      <c r="BE126" s="123"/>
      <c r="BF126" s="123"/>
      <c r="BG126" s="123"/>
      <c r="BH126" s="123"/>
      <c r="BI126" s="123"/>
      <c r="BJ126" s="123"/>
      <c r="BK126" s="123"/>
      <c r="BL126" s="123"/>
      <c r="BM126" s="123"/>
      <c r="BN126" s="123"/>
      <c r="BO126" s="123"/>
      <c r="BP126" s="123"/>
      <c r="BQ126" s="123"/>
      <c r="BR126" s="123"/>
      <c r="BS126" s="123"/>
      <c r="BT126" s="123"/>
      <c r="BU126" s="123"/>
      <c r="BV126" s="123"/>
      <c r="BW126" s="123"/>
      <c r="BX126" s="123"/>
      <c r="BY126" s="123"/>
      <c r="BZ126" s="123"/>
      <c r="CA126" s="123"/>
      <c r="CB126" s="123"/>
      <c r="CC126" s="123"/>
      <c r="CD126" s="123"/>
      <c r="CE126" s="123"/>
      <c r="CF126" s="123"/>
      <c r="CG126" s="123"/>
      <c r="CH126" s="123"/>
      <c r="CI126" s="123"/>
      <c r="CJ126" s="123"/>
    </row>
    <row r="127" spans="1:88" s="101" customFormat="1" x14ac:dyDescent="0.25">
      <c r="A127" s="104"/>
      <c r="B127" s="104"/>
      <c r="C127" s="104"/>
      <c r="D127" s="117"/>
      <c r="E127" s="102"/>
      <c r="F127" s="102"/>
      <c r="G127" s="102"/>
      <c r="H127" s="102"/>
      <c r="I127" s="102"/>
      <c r="J127" s="102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  <c r="BA127" s="123"/>
      <c r="BB127" s="123"/>
      <c r="BC127" s="123"/>
      <c r="BD127" s="123"/>
      <c r="BE127" s="123"/>
      <c r="BF127" s="123"/>
      <c r="BG127" s="123"/>
      <c r="BH127" s="123"/>
      <c r="BI127" s="123"/>
      <c r="BJ127" s="123"/>
      <c r="BK127" s="123"/>
      <c r="BL127" s="123"/>
      <c r="BM127" s="123"/>
      <c r="BN127" s="123"/>
      <c r="BO127" s="123"/>
      <c r="BP127" s="123"/>
      <c r="BQ127" s="123"/>
      <c r="BR127" s="123"/>
      <c r="BS127" s="123"/>
      <c r="BT127" s="123"/>
      <c r="BU127" s="123"/>
      <c r="BV127" s="123"/>
      <c r="BW127" s="123"/>
      <c r="BX127" s="123"/>
      <c r="BY127" s="123"/>
      <c r="BZ127" s="123"/>
      <c r="CA127" s="123"/>
      <c r="CB127" s="123"/>
      <c r="CC127" s="123"/>
      <c r="CD127" s="123"/>
      <c r="CE127" s="123"/>
      <c r="CF127" s="123"/>
      <c r="CG127" s="123"/>
      <c r="CH127" s="123"/>
      <c r="CI127" s="123"/>
      <c r="CJ127" s="123"/>
    </row>
    <row r="128" spans="1:88" s="101" customFormat="1" x14ac:dyDescent="0.25">
      <c r="A128" s="104"/>
      <c r="B128" s="104"/>
      <c r="C128" s="104"/>
      <c r="D128" s="117"/>
      <c r="E128" s="102"/>
      <c r="F128" s="102"/>
      <c r="G128" s="102"/>
      <c r="H128" s="102"/>
      <c r="I128" s="102"/>
      <c r="J128" s="102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3"/>
      <c r="AZ128" s="123"/>
      <c r="BA128" s="123"/>
      <c r="BB128" s="123"/>
      <c r="BC128" s="123"/>
      <c r="BD128" s="123"/>
      <c r="BE128" s="123"/>
      <c r="BF128" s="123"/>
      <c r="BG128" s="123"/>
      <c r="BH128" s="123"/>
      <c r="BI128" s="123"/>
      <c r="BJ128" s="123"/>
      <c r="BK128" s="123"/>
      <c r="BL128" s="123"/>
      <c r="BM128" s="123"/>
      <c r="BN128" s="123"/>
      <c r="BO128" s="123"/>
      <c r="BP128" s="123"/>
      <c r="BQ128" s="123"/>
      <c r="BR128" s="123"/>
      <c r="BS128" s="123"/>
      <c r="BT128" s="123"/>
      <c r="BU128" s="123"/>
      <c r="BV128" s="123"/>
      <c r="BW128" s="123"/>
      <c r="BX128" s="123"/>
      <c r="BY128" s="123"/>
      <c r="BZ128" s="123"/>
      <c r="CA128" s="123"/>
      <c r="CB128" s="123"/>
      <c r="CC128" s="123"/>
      <c r="CD128" s="123"/>
      <c r="CE128" s="123"/>
      <c r="CF128" s="123"/>
      <c r="CG128" s="123"/>
      <c r="CH128" s="123"/>
      <c r="CI128" s="123"/>
      <c r="CJ128" s="123"/>
    </row>
    <row r="129" spans="1:88" s="101" customFormat="1" x14ac:dyDescent="0.25">
      <c r="A129" s="104"/>
      <c r="B129" s="104"/>
      <c r="C129" s="104"/>
      <c r="D129" s="117"/>
      <c r="E129" s="102"/>
      <c r="F129" s="102"/>
      <c r="G129" s="102"/>
      <c r="H129" s="102"/>
      <c r="I129" s="102"/>
      <c r="J129" s="102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  <c r="BA129" s="123"/>
      <c r="BB129" s="123"/>
      <c r="BC129" s="123"/>
      <c r="BD129" s="123"/>
      <c r="BE129" s="123"/>
      <c r="BF129" s="123"/>
      <c r="BG129" s="123"/>
      <c r="BH129" s="123"/>
      <c r="BI129" s="123"/>
      <c r="BJ129" s="123"/>
      <c r="BK129" s="123"/>
      <c r="BL129" s="123"/>
      <c r="BM129" s="123"/>
      <c r="BN129" s="123"/>
      <c r="BO129" s="123"/>
      <c r="BP129" s="123"/>
      <c r="BQ129" s="123"/>
      <c r="BR129" s="123"/>
      <c r="BS129" s="123"/>
      <c r="BT129" s="123"/>
      <c r="BU129" s="123"/>
      <c r="BV129" s="123"/>
      <c r="BW129" s="123"/>
      <c r="BX129" s="123"/>
      <c r="BY129" s="123"/>
      <c r="BZ129" s="123"/>
      <c r="CA129" s="123"/>
      <c r="CB129" s="123"/>
      <c r="CC129" s="123"/>
      <c r="CD129" s="123"/>
      <c r="CE129" s="123"/>
      <c r="CF129" s="123"/>
      <c r="CG129" s="123"/>
      <c r="CH129" s="123"/>
      <c r="CI129" s="123"/>
      <c r="CJ129" s="123"/>
    </row>
    <row r="130" spans="1:88" s="101" customFormat="1" x14ac:dyDescent="0.25">
      <c r="A130" s="104"/>
      <c r="B130" s="104"/>
      <c r="C130" s="104"/>
      <c r="D130" s="117"/>
      <c r="E130" s="102"/>
      <c r="F130" s="102"/>
      <c r="G130" s="102"/>
      <c r="H130" s="102"/>
      <c r="I130" s="102"/>
      <c r="J130" s="102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123"/>
      <c r="AP130" s="123"/>
      <c r="AQ130" s="123"/>
      <c r="AR130" s="123"/>
      <c r="AS130" s="123"/>
      <c r="AT130" s="123"/>
      <c r="AU130" s="123"/>
      <c r="AV130" s="123"/>
      <c r="AW130" s="123"/>
      <c r="AX130" s="123"/>
      <c r="AY130" s="123"/>
      <c r="AZ130" s="123"/>
      <c r="BA130" s="123"/>
      <c r="BB130" s="123"/>
      <c r="BC130" s="123"/>
      <c r="BD130" s="123"/>
      <c r="BE130" s="123"/>
      <c r="BF130" s="123"/>
      <c r="BG130" s="123"/>
      <c r="BH130" s="123"/>
      <c r="BI130" s="123"/>
      <c r="BJ130" s="123"/>
      <c r="BK130" s="123"/>
      <c r="BL130" s="123"/>
      <c r="BM130" s="123"/>
      <c r="BN130" s="123"/>
      <c r="BO130" s="123"/>
      <c r="BP130" s="123"/>
      <c r="BQ130" s="123"/>
      <c r="BR130" s="123"/>
      <c r="BS130" s="123"/>
      <c r="BT130" s="123"/>
      <c r="BU130" s="123"/>
      <c r="BV130" s="123"/>
      <c r="BW130" s="123"/>
      <c r="BX130" s="123"/>
      <c r="BY130" s="123"/>
      <c r="BZ130" s="123"/>
      <c r="CA130" s="123"/>
      <c r="CB130" s="123"/>
      <c r="CC130" s="123"/>
      <c r="CD130" s="123"/>
      <c r="CE130" s="123"/>
      <c r="CF130" s="123"/>
      <c r="CG130" s="123"/>
      <c r="CH130" s="123"/>
      <c r="CI130" s="123"/>
      <c r="CJ130" s="123"/>
    </row>
    <row r="131" spans="1:88" s="101" customFormat="1" x14ac:dyDescent="0.25">
      <c r="A131" s="104"/>
      <c r="B131" s="104"/>
      <c r="C131" s="104"/>
      <c r="D131" s="117"/>
      <c r="E131" s="102"/>
      <c r="F131" s="102"/>
      <c r="G131" s="102"/>
      <c r="H131" s="102"/>
      <c r="I131" s="102"/>
      <c r="J131" s="102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123"/>
      <c r="AP131" s="123"/>
      <c r="AQ131" s="123"/>
      <c r="AR131" s="123"/>
      <c r="AS131" s="123"/>
      <c r="AT131" s="123"/>
      <c r="AU131" s="123"/>
      <c r="AV131" s="123"/>
      <c r="AW131" s="123"/>
      <c r="AX131" s="123"/>
      <c r="AY131" s="123"/>
      <c r="AZ131" s="123"/>
      <c r="BA131" s="123"/>
      <c r="BB131" s="123"/>
      <c r="BC131" s="123"/>
      <c r="BD131" s="123"/>
      <c r="BE131" s="123"/>
      <c r="BF131" s="123"/>
      <c r="BG131" s="123"/>
      <c r="BH131" s="123"/>
      <c r="BI131" s="123"/>
      <c r="BJ131" s="123"/>
      <c r="BK131" s="123"/>
      <c r="BL131" s="123"/>
      <c r="BM131" s="123"/>
      <c r="BN131" s="123"/>
      <c r="BO131" s="123"/>
      <c r="BP131" s="123"/>
      <c r="BQ131" s="123"/>
      <c r="BR131" s="123"/>
      <c r="BS131" s="123"/>
      <c r="BT131" s="123"/>
      <c r="BU131" s="123"/>
      <c r="BV131" s="123"/>
      <c r="BW131" s="123"/>
      <c r="BX131" s="123"/>
      <c r="BY131" s="123"/>
      <c r="BZ131" s="123"/>
      <c r="CA131" s="123"/>
      <c r="CB131" s="123"/>
      <c r="CC131" s="123"/>
      <c r="CD131" s="123"/>
      <c r="CE131" s="123"/>
      <c r="CF131" s="123"/>
      <c r="CG131" s="123"/>
      <c r="CH131" s="123"/>
      <c r="CI131" s="123"/>
      <c r="CJ131" s="123"/>
    </row>
    <row r="132" spans="1:88" s="101" customFormat="1" x14ac:dyDescent="0.25">
      <c r="A132" s="104"/>
      <c r="B132" s="104"/>
      <c r="C132" s="104"/>
      <c r="D132" s="117"/>
      <c r="E132" s="102"/>
      <c r="F132" s="102"/>
      <c r="G132" s="102"/>
      <c r="H132" s="102"/>
      <c r="I132" s="102"/>
      <c r="J132" s="102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123"/>
      <c r="AP132" s="123"/>
      <c r="AQ132" s="123"/>
      <c r="AR132" s="123"/>
      <c r="AS132" s="123"/>
      <c r="AT132" s="123"/>
      <c r="AU132" s="123"/>
      <c r="AV132" s="123"/>
      <c r="AW132" s="123"/>
      <c r="AX132" s="123"/>
      <c r="AY132" s="123"/>
      <c r="AZ132" s="123"/>
      <c r="BA132" s="123"/>
      <c r="BB132" s="123"/>
      <c r="BC132" s="123"/>
      <c r="BD132" s="123"/>
      <c r="BE132" s="123"/>
      <c r="BF132" s="123"/>
      <c r="BG132" s="123"/>
      <c r="BH132" s="123"/>
      <c r="BI132" s="123"/>
      <c r="BJ132" s="123"/>
      <c r="BK132" s="123"/>
      <c r="BL132" s="123"/>
      <c r="BM132" s="123"/>
      <c r="BN132" s="123"/>
      <c r="BO132" s="123"/>
      <c r="BP132" s="123"/>
      <c r="BQ132" s="123"/>
      <c r="BR132" s="123"/>
      <c r="BS132" s="123"/>
      <c r="BT132" s="123"/>
      <c r="BU132" s="123"/>
      <c r="BV132" s="123"/>
      <c r="BW132" s="123"/>
      <c r="BX132" s="123"/>
      <c r="BY132" s="123"/>
      <c r="BZ132" s="123"/>
      <c r="CA132" s="123"/>
      <c r="CB132" s="123"/>
      <c r="CC132" s="123"/>
      <c r="CD132" s="123"/>
      <c r="CE132" s="123"/>
      <c r="CF132" s="123"/>
      <c r="CG132" s="123"/>
      <c r="CH132" s="123"/>
      <c r="CI132" s="123"/>
      <c r="CJ132" s="123"/>
    </row>
    <row r="133" spans="1:88" s="101" customFormat="1" x14ac:dyDescent="0.25">
      <c r="A133" s="104"/>
      <c r="B133" s="104"/>
      <c r="C133" s="104"/>
      <c r="D133" s="117"/>
      <c r="E133" s="102"/>
      <c r="F133" s="102"/>
      <c r="G133" s="102"/>
      <c r="H133" s="102"/>
      <c r="I133" s="102"/>
      <c r="J133" s="102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123"/>
      <c r="AP133" s="123"/>
      <c r="AQ133" s="123"/>
      <c r="AR133" s="123"/>
      <c r="AS133" s="123"/>
      <c r="AT133" s="123"/>
      <c r="AU133" s="123"/>
      <c r="AV133" s="123"/>
      <c r="AW133" s="123"/>
      <c r="AX133" s="123"/>
      <c r="AY133" s="123"/>
      <c r="AZ133" s="123"/>
      <c r="BA133" s="123"/>
      <c r="BB133" s="123"/>
      <c r="BC133" s="123"/>
      <c r="BD133" s="123"/>
      <c r="BE133" s="123"/>
      <c r="BF133" s="123"/>
      <c r="BG133" s="123"/>
      <c r="BH133" s="123"/>
      <c r="BI133" s="123"/>
      <c r="BJ133" s="123"/>
      <c r="BK133" s="123"/>
      <c r="BL133" s="123"/>
      <c r="BM133" s="123"/>
      <c r="BN133" s="123"/>
      <c r="BO133" s="123"/>
      <c r="BP133" s="123"/>
      <c r="BQ133" s="123"/>
      <c r="BR133" s="123"/>
      <c r="BS133" s="123"/>
      <c r="BT133" s="123"/>
      <c r="BU133" s="123"/>
      <c r="BV133" s="123"/>
      <c r="BW133" s="123"/>
      <c r="BX133" s="123"/>
      <c r="BY133" s="123"/>
      <c r="BZ133" s="123"/>
      <c r="CA133" s="123"/>
      <c r="CB133" s="123"/>
      <c r="CC133" s="123"/>
      <c r="CD133" s="123"/>
      <c r="CE133" s="123"/>
      <c r="CF133" s="123"/>
      <c r="CG133" s="123"/>
      <c r="CH133" s="123"/>
      <c r="CI133" s="123"/>
      <c r="CJ133" s="123"/>
    </row>
    <row r="134" spans="1:88" s="101" customFormat="1" x14ac:dyDescent="0.25">
      <c r="A134" s="104"/>
      <c r="B134" s="104"/>
      <c r="C134" s="104"/>
      <c r="D134" s="117"/>
      <c r="E134" s="102"/>
      <c r="F134" s="102"/>
      <c r="G134" s="102"/>
      <c r="H134" s="102"/>
      <c r="I134" s="102"/>
      <c r="J134" s="102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123"/>
      <c r="AP134" s="123"/>
      <c r="AQ134" s="123"/>
      <c r="AR134" s="123"/>
      <c r="AS134" s="123"/>
      <c r="AT134" s="123"/>
      <c r="AU134" s="123"/>
      <c r="AV134" s="123"/>
      <c r="AW134" s="123"/>
      <c r="AX134" s="123"/>
      <c r="AY134" s="123"/>
      <c r="AZ134" s="123"/>
      <c r="BA134" s="123"/>
      <c r="BB134" s="123"/>
      <c r="BC134" s="123"/>
      <c r="BD134" s="123"/>
      <c r="BE134" s="123"/>
      <c r="BF134" s="123"/>
      <c r="BG134" s="123"/>
      <c r="BH134" s="123"/>
      <c r="BI134" s="123"/>
      <c r="BJ134" s="123"/>
      <c r="BK134" s="123"/>
      <c r="BL134" s="123"/>
      <c r="BM134" s="123"/>
      <c r="BN134" s="123"/>
      <c r="BO134" s="123"/>
      <c r="BP134" s="123"/>
      <c r="BQ134" s="123"/>
      <c r="BR134" s="123"/>
      <c r="BS134" s="123"/>
      <c r="BT134" s="123"/>
      <c r="BU134" s="123"/>
      <c r="BV134" s="123"/>
      <c r="BW134" s="123"/>
      <c r="BX134" s="123"/>
      <c r="BY134" s="123"/>
      <c r="BZ134" s="123"/>
      <c r="CA134" s="123"/>
      <c r="CB134" s="123"/>
      <c r="CC134" s="123"/>
      <c r="CD134" s="123"/>
      <c r="CE134" s="123"/>
      <c r="CF134" s="123"/>
      <c r="CG134" s="123"/>
      <c r="CH134" s="123"/>
      <c r="CI134" s="123"/>
      <c r="CJ134" s="123"/>
    </row>
    <row r="135" spans="1:88" s="101" customFormat="1" x14ac:dyDescent="0.25">
      <c r="A135" s="104"/>
      <c r="B135" s="104"/>
      <c r="C135" s="104"/>
      <c r="D135" s="117"/>
      <c r="E135" s="102"/>
      <c r="F135" s="102"/>
      <c r="G135" s="102"/>
      <c r="H135" s="102"/>
      <c r="I135" s="102"/>
      <c r="J135" s="102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123"/>
      <c r="AP135" s="123"/>
      <c r="AQ135" s="123"/>
      <c r="AR135" s="123"/>
      <c r="AS135" s="123"/>
      <c r="AT135" s="123"/>
      <c r="AU135" s="123"/>
      <c r="AV135" s="123"/>
      <c r="AW135" s="123"/>
      <c r="AX135" s="123"/>
      <c r="AY135" s="123"/>
      <c r="AZ135" s="123"/>
      <c r="BA135" s="123"/>
      <c r="BB135" s="123"/>
      <c r="BC135" s="123"/>
      <c r="BD135" s="123"/>
      <c r="BE135" s="123"/>
      <c r="BF135" s="123"/>
      <c r="BG135" s="123"/>
      <c r="BH135" s="123"/>
      <c r="BI135" s="123"/>
      <c r="BJ135" s="123"/>
      <c r="BK135" s="123"/>
      <c r="BL135" s="123"/>
      <c r="BM135" s="123"/>
      <c r="BN135" s="123"/>
      <c r="BO135" s="123"/>
      <c r="BP135" s="123"/>
      <c r="BQ135" s="123"/>
      <c r="BR135" s="123"/>
      <c r="BS135" s="123"/>
      <c r="BT135" s="123"/>
      <c r="BU135" s="123"/>
      <c r="BV135" s="123"/>
      <c r="BW135" s="123"/>
      <c r="BX135" s="123"/>
      <c r="BY135" s="123"/>
      <c r="BZ135" s="123"/>
      <c r="CA135" s="123"/>
      <c r="CB135" s="123"/>
      <c r="CC135" s="123"/>
      <c r="CD135" s="123"/>
      <c r="CE135" s="123"/>
      <c r="CF135" s="123"/>
      <c r="CG135" s="123"/>
      <c r="CH135" s="123"/>
      <c r="CI135" s="123"/>
      <c r="CJ135" s="123"/>
    </row>
    <row r="136" spans="1:88" s="101" customFormat="1" x14ac:dyDescent="0.25">
      <c r="A136" s="104"/>
      <c r="B136" s="104"/>
      <c r="C136" s="104"/>
      <c r="D136" s="117"/>
      <c r="E136" s="102"/>
      <c r="F136" s="102"/>
      <c r="G136" s="102"/>
      <c r="H136" s="102"/>
      <c r="I136" s="102"/>
      <c r="J136" s="102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23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123"/>
      <c r="AP136" s="123"/>
      <c r="AQ136" s="123"/>
      <c r="AR136" s="123"/>
      <c r="AS136" s="123"/>
      <c r="AT136" s="123"/>
      <c r="AU136" s="123"/>
      <c r="AV136" s="123"/>
      <c r="AW136" s="123"/>
      <c r="AX136" s="123"/>
      <c r="AY136" s="123"/>
      <c r="AZ136" s="123"/>
      <c r="BA136" s="123"/>
      <c r="BB136" s="123"/>
      <c r="BC136" s="123"/>
      <c r="BD136" s="123"/>
      <c r="BE136" s="123"/>
      <c r="BF136" s="123"/>
      <c r="BG136" s="123"/>
      <c r="BH136" s="123"/>
      <c r="BI136" s="123"/>
      <c r="BJ136" s="123"/>
      <c r="BK136" s="123"/>
      <c r="BL136" s="123"/>
      <c r="BM136" s="123"/>
      <c r="BN136" s="123"/>
      <c r="BO136" s="123"/>
      <c r="BP136" s="123"/>
      <c r="BQ136" s="123"/>
      <c r="BR136" s="123"/>
      <c r="BS136" s="123"/>
      <c r="BT136" s="123"/>
      <c r="BU136" s="123"/>
      <c r="BV136" s="123"/>
      <c r="BW136" s="123"/>
      <c r="BX136" s="123"/>
      <c r="BY136" s="123"/>
      <c r="BZ136" s="123"/>
      <c r="CA136" s="123"/>
      <c r="CB136" s="123"/>
      <c r="CC136" s="123"/>
      <c r="CD136" s="123"/>
      <c r="CE136" s="123"/>
      <c r="CF136" s="123"/>
      <c r="CG136" s="123"/>
      <c r="CH136" s="123"/>
      <c r="CI136" s="123"/>
      <c r="CJ136" s="123"/>
    </row>
    <row r="137" spans="1:88" s="101" customFormat="1" x14ac:dyDescent="0.25">
      <c r="A137" s="104"/>
      <c r="B137" s="104"/>
      <c r="C137" s="104"/>
      <c r="D137" s="117"/>
      <c r="E137" s="102"/>
      <c r="F137" s="102"/>
      <c r="G137" s="102"/>
      <c r="H137" s="102"/>
      <c r="I137" s="102"/>
      <c r="J137" s="102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123"/>
      <c r="AP137" s="123"/>
      <c r="AQ137" s="123"/>
      <c r="AR137" s="123"/>
      <c r="AS137" s="123"/>
      <c r="AT137" s="123"/>
      <c r="AU137" s="123"/>
      <c r="AV137" s="123"/>
      <c r="AW137" s="123"/>
      <c r="AX137" s="123"/>
      <c r="AY137" s="123"/>
      <c r="AZ137" s="123"/>
      <c r="BA137" s="123"/>
      <c r="BB137" s="123"/>
      <c r="BC137" s="123"/>
      <c r="BD137" s="123"/>
      <c r="BE137" s="123"/>
      <c r="BF137" s="123"/>
      <c r="BG137" s="123"/>
      <c r="BH137" s="123"/>
      <c r="BI137" s="123"/>
      <c r="BJ137" s="123"/>
      <c r="BK137" s="123"/>
      <c r="BL137" s="123"/>
      <c r="BM137" s="123"/>
      <c r="BN137" s="123"/>
      <c r="BO137" s="123"/>
      <c r="BP137" s="123"/>
      <c r="BQ137" s="123"/>
      <c r="BR137" s="123"/>
      <c r="BS137" s="123"/>
      <c r="BT137" s="123"/>
      <c r="BU137" s="123"/>
      <c r="BV137" s="123"/>
      <c r="BW137" s="123"/>
      <c r="BX137" s="123"/>
      <c r="BY137" s="123"/>
      <c r="BZ137" s="123"/>
      <c r="CA137" s="123"/>
      <c r="CB137" s="123"/>
      <c r="CC137" s="123"/>
      <c r="CD137" s="123"/>
      <c r="CE137" s="123"/>
      <c r="CF137" s="123"/>
      <c r="CG137" s="123"/>
      <c r="CH137" s="123"/>
      <c r="CI137" s="123"/>
      <c r="CJ137" s="123"/>
    </row>
    <row r="138" spans="1:88" s="101" customFormat="1" x14ac:dyDescent="0.25">
      <c r="A138" s="104"/>
      <c r="B138" s="104"/>
      <c r="C138" s="104"/>
      <c r="D138" s="117"/>
      <c r="E138" s="102"/>
      <c r="F138" s="102"/>
      <c r="G138" s="102"/>
      <c r="H138" s="102"/>
      <c r="I138" s="102"/>
      <c r="J138" s="102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123"/>
      <c r="AP138" s="123"/>
      <c r="AQ138" s="123"/>
      <c r="AR138" s="123"/>
      <c r="AS138" s="123"/>
      <c r="AT138" s="123"/>
      <c r="AU138" s="123"/>
      <c r="AV138" s="123"/>
      <c r="AW138" s="123"/>
      <c r="AX138" s="123"/>
      <c r="AY138" s="123"/>
      <c r="AZ138" s="123"/>
      <c r="BA138" s="123"/>
      <c r="BB138" s="123"/>
      <c r="BC138" s="123"/>
      <c r="BD138" s="123"/>
      <c r="BE138" s="123"/>
      <c r="BF138" s="123"/>
      <c r="BG138" s="123"/>
      <c r="BH138" s="123"/>
      <c r="BI138" s="123"/>
      <c r="BJ138" s="123"/>
      <c r="BK138" s="123"/>
      <c r="BL138" s="123"/>
      <c r="BM138" s="123"/>
      <c r="BN138" s="123"/>
      <c r="BO138" s="123"/>
      <c r="BP138" s="123"/>
      <c r="BQ138" s="123"/>
      <c r="BR138" s="123"/>
      <c r="BS138" s="123"/>
      <c r="BT138" s="123"/>
      <c r="BU138" s="123"/>
      <c r="BV138" s="123"/>
      <c r="BW138" s="123"/>
      <c r="BX138" s="123"/>
      <c r="BY138" s="123"/>
      <c r="BZ138" s="123"/>
      <c r="CA138" s="123"/>
      <c r="CB138" s="123"/>
      <c r="CC138" s="123"/>
      <c r="CD138" s="123"/>
      <c r="CE138" s="123"/>
      <c r="CF138" s="123"/>
      <c r="CG138" s="123"/>
      <c r="CH138" s="123"/>
      <c r="CI138" s="123"/>
      <c r="CJ138" s="123"/>
    </row>
    <row r="139" spans="1:88" s="101" customFormat="1" x14ac:dyDescent="0.25">
      <c r="A139" s="104"/>
      <c r="B139" s="104"/>
      <c r="C139" s="104"/>
      <c r="D139" s="117"/>
      <c r="E139" s="102"/>
      <c r="F139" s="102"/>
      <c r="G139" s="102"/>
      <c r="H139" s="102"/>
      <c r="I139" s="102"/>
      <c r="J139" s="102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3"/>
      <c r="AE139" s="123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123"/>
      <c r="AP139" s="123"/>
      <c r="AQ139" s="123"/>
      <c r="AR139" s="123"/>
      <c r="AS139" s="123"/>
      <c r="AT139" s="123"/>
      <c r="AU139" s="123"/>
      <c r="AV139" s="123"/>
      <c r="AW139" s="123"/>
      <c r="AX139" s="123"/>
      <c r="AY139" s="123"/>
      <c r="AZ139" s="123"/>
      <c r="BA139" s="123"/>
      <c r="BB139" s="123"/>
      <c r="BC139" s="123"/>
      <c r="BD139" s="123"/>
      <c r="BE139" s="123"/>
      <c r="BF139" s="123"/>
      <c r="BG139" s="123"/>
      <c r="BH139" s="123"/>
      <c r="BI139" s="123"/>
      <c r="BJ139" s="123"/>
      <c r="BK139" s="123"/>
      <c r="BL139" s="123"/>
      <c r="BM139" s="123"/>
      <c r="BN139" s="123"/>
      <c r="BO139" s="123"/>
      <c r="BP139" s="123"/>
      <c r="BQ139" s="123"/>
      <c r="BR139" s="123"/>
      <c r="BS139" s="123"/>
      <c r="BT139" s="123"/>
      <c r="BU139" s="123"/>
      <c r="BV139" s="123"/>
      <c r="BW139" s="123"/>
      <c r="BX139" s="123"/>
      <c r="BY139" s="123"/>
      <c r="BZ139" s="123"/>
      <c r="CA139" s="123"/>
      <c r="CB139" s="123"/>
      <c r="CC139" s="123"/>
      <c r="CD139" s="123"/>
      <c r="CE139" s="123"/>
      <c r="CF139" s="123"/>
      <c r="CG139" s="123"/>
      <c r="CH139" s="123"/>
      <c r="CI139" s="123"/>
      <c r="CJ139" s="123"/>
    </row>
    <row r="140" spans="1:88" s="101" customFormat="1" x14ac:dyDescent="0.25">
      <c r="A140" s="104"/>
      <c r="B140" s="104"/>
      <c r="C140" s="104"/>
      <c r="D140" s="117"/>
      <c r="E140" s="102"/>
      <c r="F140" s="102"/>
      <c r="G140" s="102"/>
      <c r="H140" s="102"/>
      <c r="I140" s="102"/>
      <c r="J140" s="102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123"/>
      <c r="AE140" s="123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123"/>
      <c r="AP140" s="123"/>
      <c r="AQ140" s="123"/>
      <c r="AR140" s="123"/>
      <c r="AS140" s="123"/>
      <c r="AT140" s="123"/>
      <c r="AU140" s="123"/>
      <c r="AV140" s="123"/>
      <c r="AW140" s="123"/>
      <c r="AX140" s="123"/>
      <c r="AY140" s="123"/>
      <c r="AZ140" s="123"/>
      <c r="BA140" s="123"/>
      <c r="BB140" s="123"/>
      <c r="BC140" s="123"/>
      <c r="BD140" s="123"/>
      <c r="BE140" s="123"/>
      <c r="BF140" s="123"/>
      <c r="BG140" s="123"/>
      <c r="BH140" s="123"/>
      <c r="BI140" s="123"/>
      <c r="BJ140" s="123"/>
      <c r="BK140" s="123"/>
      <c r="BL140" s="123"/>
      <c r="BM140" s="123"/>
      <c r="BN140" s="123"/>
      <c r="BO140" s="123"/>
      <c r="BP140" s="123"/>
      <c r="BQ140" s="123"/>
      <c r="BR140" s="123"/>
      <c r="BS140" s="123"/>
      <c r="BT140" s="123"/>
      <c r="BU140" s="123"/>
      <c r="BV140" s="123"/>
      <c r="BW140" s="123"/>
      <c r="BX140" s="123"/>
      <c r="BY140" s="123"/>
      <c r="BZ140" s="123"/>
      <c r="CA140" s="123"/>
      <c r="CB140" s="123"/>
      <c r="CC140" s="123"/>
      <c r="CD140" s="123"/>
      <c r="CE140" s="123"/>
      <c r="CF140" s="123"/>
      <c r="CG140" s="123"/>
      <c r="CH140" s="123"/>
      <c r="CI140" s="123"/>
      <c r="CJ140" s="123"/>
    </row>
    <row r="141" spans="1:88" s="101" customFormat="1" x14ac:dyDescent="0.25">
      <c r="A141" s="104"/>
      <c r="B141" s="104"/>
      <c r="C141" s="104"/>
      <c r="D141" s="117"/>
      <c r="E141" s="102"/>
      <c r="F141" s="102"/>
      <c r="G141" s="102"/>
      <c r="H141" s="102"/>
      <c r="I141" s="102"/>
      <c r="J141" s="102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  <c r="AA141" s="123"/>
      <c r="AB141" s="123"/>
      <c r="AC141" s="123"/>
      <c r="AD141" s="123"/>
      <c r="AE141" s="123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123"/>
      <c r="AP141" s="123"/>
      <c r="AQ141" s="123"/>
      <c r="AR141" s="123"/>
      <c r="AS141" s="123"/>
      <c r="AT141" s="123"/>
      <c r="AU141" s="123"/>
      <c r="AV141" s="123"/>
      <c r="AW141" s="123"/>
      <c r="AX141" s="123"/>
      <c r="AY141" s="123"/>
      <c r="AZ141" s="123"/>
      <c r="BA141" s="123"/>
      <c r="BB141" s="123"/>
      <c r="BC141" s="123"/>
      <c r="BD141" s="123"/>
      <c r="BE141" s="123"/>
      <c r="BF141" s="123"/>
      <c r="BG141" s="123"/>
      <c r="BH141" s="123"/>
      <c r="BI141" s="123"/>
      <c r="BJ141" s="123"/>
      <c r="BK141" s="123"/>
      <c r="BL141" s="123"/>
      <c r="BM141" s="123"/>
      <c r="BN141" s="123"/>
      <c r="BO141" s="123"/>
      <c r="BP141" s="123"/>
      <c r="BQ141" s="123"/>
      <c r="BR141" s="123"/>
      <c r="BS141" s="123"/>
      <c r="BT141" s="123"/>
      <c r="BU141" s="123"/>
      <c r="BV141" s="123"/>
      <c r="BW141" s="123"/>
      <c r="BX141" s="123"/>
      <c r="BY141" s="123"/>
      <c r="BZ141" s="123"/>
      <c r="CA141" s="123"/>
      <c r="CB141" s="123"/>
      <c r="CC141" s="123"/>
      <c r="CD141" s="123"/>
      <c r="CE141" s="123"/>
      <c r="CF141" s="123"/>
      <c r="CG141" s="123"/>
      <c r="CH141" s="123"/>
      <c r="CI141" s="123"/>
      <c r="CJ141" s="123"/>
    </row>
    <row r="142" spans="1:88" s="101" customFormat="1" x14ac:dyDescent="0.25">
      <c r="A142" s="104"/>
      <c r="B142" s="104"/>
      <c r="C142" s="104"/>
      <c r="D142" s="117"/>
      <c r="E142" s="102"/>
      <c r="F142" s="102"/>
      <c r="G142" s="102"/>
      <c r="H142" s="102"/>
      <c r="I142" s="102"/>
      <c r="J142" s="102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123"/>
      <c r="AP142" s="123"/>
      <c r="AQ142" s="123"/>
      <c r="AR142" s="123"/>
      <c r="AS142" s="123"/>
      <c r="AT142" s="123"/>
      <c r="AU142" s="123"/>
      <c r="AV142" s="123"/>
      <c r="AW142" s="123"/>
      <c r="AX142" s="123"/>
      <c r="AY142" s="123"/>
      <c r="AZ142" s="123"/>
      <c r="BA142" s="123"/>
      <c r="BB142" s="123"/>
      <c r="BC142" s="123"/>
      <c r="BD142" s="123"/>
      <c r="BE142" s="123"/>
      <c r="BF142" s="123"/>
      <c r="BG142" s="123"/>
      <c r="BH142" s="123"/>
      <c r="BI142" s="123"/>
      <c r="BJ142" s="123"/>
      <c r="BK142" s="123"/>
      <c r="BL142" s="123"/>
      <c r="BM142" s="123"/>
      <c r="BN142" s="123"/>
      <c r="BO142" s="123"/>
      <c r="BP142" s="123"/>
      <c r="BQ142" s="123"/>
      <c r="BR142" s="123"/>
      <c r="BS142" s="123"/>
      <c r="BT142" s="123"/>
      <c r="BU142" s="123"/>
      <c r="BV142" s="123"/>
      <c r="BW142" s="123"/>
      <c r="BX142" s="123"/>
      <c r="BY142" s="123"/>
      <c r="BZ142" s="123"/>
      <c r="CA142" s="123"/>
      <c r="CB142" s="123"/>
      <c r="CC142" s="123"/>
      <c r="CD142" s="123"/>
      <c r="CE142" s="123"/>
      <c r="CF142" s="123"/>
      <c r="CG142" s="123"/>
      <c r="CH142" s="123"/>
      <c r="CI142" s="123"/>
      <c r="CJ142" s="123"/>
    </row>
    <row r="143" spans="1:88" s="101" customFormat="1" x14ac:dyDescent="0.25">
      <c r="A143" s="104"/>
      <c r="B143" s="104"/>
      <c r="C143" s="104"/>
      <c r="D143" s="117"/>
      <c r="E143" s="102"/>
      <c r="F143" s="102"/>
      <c r="G143" s="102"/>
      <c r="H143" s="102"/>
      <c r="I143" s="102"/>
      <c r="J143" s="102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123"/>
      <c r="AP143" s="123"/>
      <c r="AQ143" s="123"/>
      <c r="AR143" s="123"/>
      <c r="AS143" s="123"/>
      <c r="AT143" s="123"/>
      <c r="AU143" s="123"/>
      <c r="AV143" s="123"/>
      <c r="AW143" s="123"/>
      <c r="AX143" s="123"/>
      <c r="AY143" s="123"/>
      <c r="AZ143" s="123"/>
      <c r="BA143" s="123"/>
      <c r="BB143" s="123"/>
      <c r="BC143" s="123"/>
      <c r="BD143" s="123"/>
      <c r="BE143" s="123"/>
      <c r="BF143" s="123"/>
      <c r="BG143" s="123"/>
      <c r="BH143" s="123"/>
      <c r="BI143" s="123"/>
      <c r="BJ143" s="123"/>
      <c r="BK143" s="123"/>
      <c r="BL143" s="123"/>
      <c r="BM143" s="123"/>
      <c r="BN143" s="123"/>
      <c r="BO143" s="123"/>
      <c r="BP143" s="123"/>
      <c r="BQ143" s="123"/>
      <c r="BR143" s="123"/>
      <c r="BS143" s="123"/>
      <c r="BT143" s="123"/>
      <c r="BU143" s="123"/>
      <c r="BV143" s="123"/>
      <c r="BW143" s="123"/>
      <c r="BX143" s="123"/>
      <c r="BY143" s="123"/>
      <c r="BZ143" s="123"/>
      <c r="CA143" s="123"/>
      <c r="CB143" s="123"/>
      <c r="CC143" s="123"/>
      <c r="CD143" s="123"/>
      <c r="CE143" s="123"/>
      <c r="CF143" s="123"/>
      <c r="CG143" s="123"/>
      <c r="CH143" s="123"/>
      <c r="CI143" s="123"/>
      <c r="CJ143" s="123"/>
    </row>
    <row r="144" spans="1:88" s="101" customFormat="1" x14ac:dyDescent="0.25">
      <c r="A144" s="104"/>
      <c r="B144" s="104"/>
      <c r="C144" s="104"/>
      <c r="D144" s="117"/>
      <c r="E144" s="102"/>
      <c r="F144" s="102"/>
      <c r="G144" s="102"/>
      <c r="H144" s="102"/>
      <c r="I144" s="102"/>
      <c r="J144" s="102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3"/>
      <c r="AE144" s="123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123"/>
      <c r="AP144" s="123"/>
      <c r="AQ144" s="123"/>
      <c r="AR144" s="123"/>
      <c r="AS144" s="123"/>
      <c r="AT144" s="123"/>
      <c r="AU144" s="123"/>
      <c r="AV144" s="123"/>
      <c r="AW144" s="123"/>
      <c r="AX144" s="123"/>
      <c r="AY144" s="123"/>
      <c r="AZ144" s="123"/>
      <c r="BA144" s="123"/>
      <c r="BB144" s="123"/>
      <c r="BC144" s="123"/>
      <c r="BD144" s="123"/>
      <c r="BE144" s="123"/>
      <c r="BF144" s="123"/>
      <c r="BG144" s="123"/>
      <c r="BH144" s="123"/>
      <c r="BI144" s="123"/>
      <c r="BJ144" s="123"/>
      <c r="BK144" s="123"/>
      <c r="BL144" s="123"/>
      <c r="BM144" s="123"/>
      <c r="BN144" s="123"/>
      <c r="BO144" s="123"/>
      <c r="BP144" s="123"/>
      <c r="BQ144" s="123"/>
      <c r="BR144" s="123"/>
      <c r="BS144" s="123"/>
      <c r="BT144" s="123"/>
      <c r="BU144" s="123"/>
      <c r="BV144" s="123"/>
      <c r="BW144" s="123"/>
      <c r="BX144" s="123"/>
      <c r="BY144" s="123"/>
      <c r="BZ144" s="123"/>
      <c r="CA144" s="123"/>
      <c r="CB144" s="123"/>
      <c r="CC144" s="123"/>
      <c r="CD144" s="123"/>
      <c r="CE144" s="123"/>
      <c r="CF144" s="123"/>
      <c r="CG144" s="123"/>
      <c r="CH144" s="123"/>
      <c r="CI144" s="123"/>
      <c r="CJ144" s="123"/>
    </row>
    <row r="145" spans="1:88" s="101" customFormat="1" x14ac:dyDescent="0.25">
      <c r="A145" s="104"/>
      <c r="B145" s="104"/>
      <c r="C145" s="104"/>
      <c r="D145" s="117"/>
      <c r="E145" s="102"/>
      <c r="F145" s="102"/>
      <c r="G145" s="102"/>
      <c r="H145" s="102"/>
      <c r="I145" s="102"/>
      <c r="J145" s="102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123"/>
      <c r="AP145" s="123"/>
      <c r="AQ145" s="123"/>
      <c r="AR145" s="123"/>
      <c r="AS145" s="123"/>
      <c r="AT145" s="123"/>
      <c r="AU145" s="123"/>
      <c r="AV145" s="123"/>
      <c r="AW145" s="123"/>
      <c r="AX145" s="123"/>
      <c r="AY145" s="123"/>
      <c r="AZ145" s="123"/>
      <c r="BA145" s="123"/>
      <c r="BB145" s="123"/>
      <c r="BC145" s="123"/>
      <c r="BD145" s="123"/>
      <c r="BE145" s="123"/>
      <c r="BF145" s="123"/>
      <c r="BG145" s="123"/>
      <c r="BH145" s="123"/>
      <c r="BI145" s="123"/>
      <c r="BJ145" s="123"/>
      <c r="BK145" s="123"/>
      <c r="BL145" s="123"/>
      <c r="BM145" s="123"/>
      <c r="BN145" s="123"/>
      <c r="BO145" s="123"/>
      <c r="BP145" s="123"/>
      <c r="BQ145" s="123"/>
      <c r="BR145" s="123"/>
      <c r="BS145" s="123"/>
      <c r="BT145" s="123"/>
      <c r="BU145" s="123"/>
      <c r="BV145" s="123"/>
      <c r="BW145" s="123"/>
      <c r="BX145" s="123"/>
      <c r="BY145" s="123"/>
      <c r="BZ145" s="123"/>
      <c r="CA145" s="123"/>
      <c r="CB145" s="123"/>
      <c r="CC145" s="123"/>
      <c r="CD145" s="123"/>
      <c r="CE145" s="123"/>
      <c r="CF145" s="123"/>
      <c r="CG145" s="123"/>
      <c r="CH145" s="123"/>
      <c r="CI145" s="123"/>
      <c r="CJ145" s="123"/>
    </row>
    <row r="146" spans="1:88" s="101" customFormat="1" x14ac:dyDescent="0.25">
      <c r="A146" s="104"/>
      <c r="B146" s="104"/>
      <c r="C146" s="104"/>
      <c r="D146" s="117"/>
      <c r="E146" s="102"/>
      <c r="F146" s="102"/>
      <c r="G146" s="102"/>
      <c r="H146" s="102"/>
      <c r="I146" s="102"/>
      <c r="J146" s="102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123"/>
      <c r="AP146" s="123"/>
      <c r="AQ146" s="123"/>
      <c r="AR146" s="123"/>
      <c r="AS146" s="123"/>
      <c r="AT146" s="123"/>
      <c r="AU146" s="123"/>
      <c r="AV146" s="123"/>
      <c r="AW146" s="123"/>
      <c r="AX146" s="123"/>
      <c r="AY146" s="123"/>
      <c r="AZ146" s="123"/>
      <c r="BA146" s="123"/>
      <c r="BB146" s="123"/>
      <c r="BC146" s="123"/>
      <c r="BD146" s="123"/>
      <c r="BE146" s="123"/>
      <c r="BF146" s="123"/>
      <c r="BG146" s="123"/>
      <c r="BH146" s="123"/>
      <c r="BI146" s="123"/>
      <c r="BJ146" s="123"/>
      <c r="BK146" s="123"/>
      <c r="BL146" s="123"/>
      <c r="BM146" s="123"/>
      <c r="BN146" s="123"/>
      <c r="BO146" s="123"/>
      <c r="BP146" s="123"/>
      <c r="BQ146" s="123"/>
      <c r="BR146" s="123"/>
      <c r="BS146" s="123"/>
      <c r="BT146" s="123"/>
      <c r="BU146" s="123"/>
      <c r="BV146" s="123"/>
      <c r="BW146" s="123"/>
      <c r="BX146" s="123"/>
      <c r="BY146" s="123"/>
      <c r="BZ146" s="123"/>
      <c r="CA146" s="123"/>
      <c r="CB146" s="123"/>
      <c r="CC146" s="123"/>
      <c r="CD146" s="123"/>
      <c r="CE146" s="123"/>
      <c r="CF146" s="123"/>
      <c r="CG146" s="123"/>
      <c r="CH146" s="123"/>
      <c r="CI146" s="123"/>
      <c r="CJ146" s="123"/>
    </row>
    <row r="147" spans="1:88" s="101" customFormat="1" x14ac:dyDescent="0.25">
      <c r="A147" s="18"/>
      <c r="B147" s="18"/>
      <c r="C147" s="18"/>
      <c r="D147" s="117"/>
      <c r="E147" s="100"/>
      <c r="F147" s="100"/>
      <c r="G147" s="100"/>
      <c r="H147" s="100"/>
      <c r="I147" s="100"/>
      <c r="J147" s="102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  <c r="AC147" s="123"/>
      <c r="AD147" s="123"/>
      <c r="AE147" s="123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123"/>
      <c r="AP147" s="123"/>
      <c r="AQ147" s="123"/>
      <c r="AR147" s="123"/>
      <c r="AS147" s="123"/>
      <c r="AT147" s="123"/>
      <c r="AU147" s="123"/>
      <c r="AV147" s="123"/>
      <c r="AW147" s="123"/>
      <c r="AX147" s="123"/>
      <c r="AY147" s="123"/>
      <c r="AZ147" s="123"/>
      <c r="BA147" s="123"/>
      <c r="BB147" s="123"/>
      <c r="BC147" s="123"/>
      <c r="BD147" s="123"/>
      <c r="BE147" s="123"/>
      <c r="BF147" s="123"/>
      <c r="BG147" s="123"/>
      <c r="BH147" s="123"/>
      <c r="BI147" s="123"/>
      <c r="BJ147" s="123"/>
      <c r="BK147" s="123"/>
      <c r="BL147" s="123"/>
      <c r="BM147" s="123"/>
      <c r="BN147" s="123"/>
      <c r="BO147" s="123"/>
      <c r="BP147" s="123"/>
      <c r="BQ147" s="123"/>
      <c r="BR147" s="123"/>
      <c r="BS147" s="123"/>
      <c r="BT147" s="123"/>
      <c r="BU147" s="123"/>
      <c r="BV147" s="123"/>
      <c r="BW147" s="123"/>
      <c r="BX147" s="123"/>
      <c r="BY147" s="123"/>
      <c r="BZ147" s="123"/>
      <c r="CA147" s="123"/>
      <c r="CB147" s="123"/>
      <c r="CC147" s="123"/>
      <c r="CD147" s="123"/>
      <c r="CE147" s="123"/>
      <c r="CF147" s="123"/>
      <c r="CG147" s="123"/>
      <c r="CH147" s="123"/>
      <c r="CI147" s="123"/>
      <c r="CJ147" s="123"/>
    </row>
    <row r="148" spans="1:88" s="101" customFormat="1" x14ac:dyDescent="0.25">
      <c r="A148" s="18"/>
      <c r="B148" s="18"/>
      <c r="C148" s="18"/>
      <c r="D148" s="117"/>
      <c r="E148" s="100"/>
      <c r="F148" s="100"/>
      <c r="G148" s="100"/>
      <c r="H148" s="100"/>
      <c r="I148" s="100"/>
      <c r="J148" s="102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123"/>
      <c r="AE148" s="123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123"/>
      <c r="AP148" s="123"/>
      <c r="AQ148" s="123"/>
      <c r="AR148" s="123"/>
      <c r="AS148" s="123"/>
      <c r="AT148" s="123"/>
      <c r="AU148" s="123"/>
      <c r="AV148" s="123"/>
      <c r="AW148" s="123"/>
      <c r="AX148" s="123"/>
      <c r="AY148" s="123"/>
      <c r="AZ148" s="123"/>
      <c r="BA148" s="123"/>
      <c r="BB148" s="123"/>
      <c r="BC148" s="123"/>
      <c r="BD148" s="123"/>
      <c r="BE148" s="123"/>
      <c r="BF148" s="123"/>
      <c r="BG148" s="123"/>
      <c r="BH148" s="123"/>
      <c r="BI148" s="123"/>
      <c r="BJ148" s="123"/>
      <c r="BK148" s="123"/>
      <c r="BL148" s="123"/>
      <c r="BM148" s="123"/>
      <c r="BN148" s="123"/>
      <c r="BO148" s="123"/>
      <c r="BP148" s="123"/>
      <c r="BQ148" s="123"/>
      <c r="BR148" s="123"/>
      <c r="BS148" s="123"/>
      <c r="BT148" s="123"/>
      <c r="BU148" s="123"/>
      <c r="BV148" s="123"/>
      <c r="BW148" s="123"/>
      <c r="BX148" s="123"/>
      <c r="BY148" s="123"/>
      <c r="BZ148" s="123"/>
      <c r="CA148" s="123"/>
      <c r="CB148" s="123"/>
      <c r="CC148" s="123"/>
      <c r="CD148" s="123"/>
      <c r="CE148" s="123"/>
      <c r="CF148" s="123"/>
      <c r="CG148" s="123"/>
      <c r="CH148" s="123"/>
      <c r="CI148" s="123"/>
      <c r="CJ148" s="123"/>
    </row>
  </sheetData>
  <mergeCells count="1">
    <mergeCell ref="E1:I1"/>
  </mergeCells>
  <pageMargins left="0.15748031496062992" right="0.15748031496062992" top="0.19685039370078741" bottom="0.31496062992125984" header="0.15748031496062992" footer="7.874015748031496E-2"/>
  <pageSetup paperSize="9" scale="53" orientation="landscape" r:id="rId1"/>
  <headerFooter>
    <oddFooter>&amp;L&amp;D&amp;C&amp;P/&amp;N&amp;R&amp;F-&amp;A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M148"/>
  <sheetViews>
    <sheetView showGridLines="0" topLeftCell="A16" zoomScale="70" zoomScaleNormal="70" zoomScaleSheetLayoutView="50" workbookViewId="0">
      <selection activeCell="E33" sqref="E33:I33"/>
    </sheetView>
  </sheetViews>
  <sheetFormatPr defaultColWidth="9.140625" defaultRowHeight="15.75" outlineLevelCol="1" x14ac:dyDescent="0.25"/>
  <cols>
    <col min="1" max="1" width="16.28515625" style="18" customWidth="1"/>
    <col min="2" max="2" width="102.28515625" style="18" customWidth="1"/>
    <col min="3" max="3" width="175.85546875" style="18" hidden="1" customWidth="1" outlineLevel="1"/>
    <col min="4" max="4" width="2.85546875" style="117" customWidth="1" collapsed="1"/>
    <col min="5" max="9" width="20.7109375" style="100" customWidth="1"/>
    <col min="10" max="10" width="2" style="102" customWidth="1"/>
    <col min="11" max="91" width="9.140625" style="121"/>
    <col min="92" max="16384" width="9.140625" style="93"/>
  </cols>
  <sheetData>
    <row r="1" spans="1:91" ht="46.5" x14ac:dyDescent="0.7">
      <c r="A1" s="317" t="s">
        <v>580</v>
      </c>
      <c r="B1" s="318"/>
      <c r="C1" s="224"/>
      <c r="D1" s="225"/>
      <c r="E1" s="432"/>
      <c r="F1" s="432"/>
      <c r="G1" s="432"/>
      <c r="H1" s="432"/>
      <c r="I1" s="432"/>
      <c r="J1" s="109"/>
    </row>
    <row r="2" spans="1:91" s="126" customFormat="1" ht="21" x14ac:dyDescent="0.2">
      <c r="A2" s="236" t="s">
        <v>325</v>
      </c>
      <c r="B2" s="226"/>
      <c r="C2" s="226" t="s">
        <v>326</v>
      </c>
      <c r="D2" s="226"/>
      <c r="E2" s="255" t="s">
        <v>621</v>
      </c>
      <c r="F2" s="255" t="s">
        <v>599</v>
      </c>
      <c r="G2" s="255" t="s">
        <v>600</v>
      </c>
      <c r="H2" s="255" t="s">
        <v>601</v>
      </c>
      <c r="I2" s="255" t="s">
        <v>602</v>
      </c>
      <c r="J2" s="124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</row>
    <row r="3" spans="1:91" s="92" customFormat="1" ht="3" customHeight="1" x14ac:dyDescent="0.35">
      <c r="A3" s="234"/>
      <c r="B3" s="106"/>
      <c r="C3" s="106"/>
      <c r="D3" s="106"/>
      <c r="E3" s="103"/>
      <c r="F3" s="103"/>
      <c r="G3" s="103"/>
      <c r="H3" s="103"/>
      <c r="I3" s="103"/>
      <c r="J3" s="103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</row>
    <row r="4" spans="1:91" s="158" customFormat="1" ht="20.100000000000001" customHeight="1" x14ac:dyDescent="0.2">
      <c r="A4" s="179" t="s">
        <v>603</v>
      </c>
      <c r="B4" s="179"/>
      <c r="C4" s="179" t="s">
        <v>327</v>
      </c>
      <c r="D4" s="155"/>
      <c r="E4" s="304">
        <v>69.030994000000007</v>
      </c>
      <c r="F4" s="289">
        <v>66.152343999999999</v>
      </c>
      <c r="G4" s="289">
        <v>69.256831000000005</v>
      </c>
      <c r="H4" s="289">
        <v>61.130220999999999</v>
      </c>
      <c r="I4" s="289">
        <v>58.618761999999997</v>
      </c>
      <c r="J4" s="134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</row>
    <row r="5" spans="1:91" s="159" customFormat="1" ht="20.100000000000001" customHeight="1" x14ac:dyDescent="0.2">
      <c r="A5" s="155" t="s">
        <v>604</v>
      </c>
      <c r="B5" s="154"/>
      <c r="C5" s="155" t="s">
        <v>328</v>
      </c>
      <c r="D5" s="154"/>
      <c r="E5" s="305">
        <v>0</v>
      </c>
      <c r="F5" s="290">
        <v>0</v>
      </c>
      <c r="G5" s="290">
        <v>0</v>
      </c>
      <c r="H5" s="290">
        <v>0</v>
      </c>
      <c r="I5" s="290">
        <v>0</v>
      </c>
      <c r="J5" s="134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</row>
    <row r="6" spans="1:91" s="159" customFormat="1" ht="20.100000000000001" customHeight="1" x14ac:dyDescent="0.2">
      <c r="A6" s="238" t="s">
        <v>605</v>
      </c>
      <c r="B6" s="251"/>
      <c r="C6" s="252" t="s">
        <v>329</v>
      </c>
      <c r="D6" s="251"/>
      <c r="E6" s="306">
        <v>0</v>
      </c>
      <c r="F6" s="291">
        <v>0</v>
      </c>
      <c r="G6" s="291">
        <v>0</v>
      </c>
      <c r="H6" s="291">
        <v>0</v>
      </c>
      <c r="I6" s="291">
        <v>0</v>
      </c>
      <c r="J6" s="134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</row>
    <row r="7" spans="1:91" s="159" customFormat="1" ht="20.100000000000001" customHeight="1" x14ac:dyDescent="0.2">
      <c r="A7" s="238" t="s">
        <v>606</v>
      </c>
      <c r="B7" s="251"/>
      <c r="C7" s="252" t="s">
        <v>330</v>
      </c>
      <c r="D7" s="251"/>
      <c r="E7" s="306">
        <v>0</v>
      </c>
      <c r="F7" s="291">
        <v>0</v>
      </c>
      <c r="G7" s="291">
        <v>0</v>
      </c>
      <c r="H7" s="291">
        <v>0</v>
      </c>
      <c r="I7" s="291">
        <v>0</v>
      </c>
      <c r="J7" s="134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</row>
    <row r="8" spans="1:91" s="159" customFormat="1" ht="20.100000000000001" customHeight="1" x14ac:dyDescent="0.2">
      <c r="A8" s="155" t="s">
        <v>607</v>
      </c>
      <c r="B8" s="154"/>
      <c r="C8" s="155" t="s">
        <v>331</v>
      </c>
      <c r="D8" s="154"/>
      <c r="E8" s="305">
        <v>0</v>
      </c>
      <c r="F8" s="290">
        <v>0</v>
      </c>
      <c r="G8" s="290">
        <v>0</v>
      </c>
      <c r="H8" s="290">
        <v>0</v>
      </c>
      <c r="I8" s="290">
        <v>0</v>
      </c>
      <c r="J8" s="134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</row>
    <row r="9" spans="1:91" s="159" customFormat="1" ht="20.100000000000001" customHeight="1" x14ac:dyDescent="0.2">
      <c r="A9" s="239" t="s">
        <v>608</v>
      </c>
      <c r="B9" s="251"/>
      <c r="C9" s="195" t="s">
        <v>332</v>
      </c>
      <c r="D9" s="251"/>
      <c r="E9" s="306">
        <v>0</v>
      </c>
      <c r="F9" s="291">
        <v>0</v>
      </c>
      <c r="G9" s="291">
        <v>0</v>
      </c>
      <c r="H9" s="291">
        <v>0</v>
      </c>
      <c r="I9" s="291">
        <v>0</v>
      </c>
      <c r="J9" s="134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</row>
    <row r="10" spans="1:91" s="159" customFormat="1" ht="20.100000000000001" customHeight="1" x14ac:dyDescent="0.2">
      <c r="A10" s="239" t="s">
        <v>609</v>
      </c>
      <c r="B10" s="251"/>
      <c r="C10" s="195" t="s">
        <v>333</v>
      </c>
      <c r="D10" s="251"/>
      <c r="E10" s="306">
        <v>0</v>
      </c>
      <c r="F10" s="291">
        <v>0</v>
      </c>
      <c r="G10" s="291">
        <v>0</v>
      </c>
      <c r="H10" s="291">
        <v>0</v>
      </c>
      <c r="I10" s="291">
        <v>0</v>
      </c>
      <c r="J10" s="134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</row>
    <row r="11" spans="1:91" s="159" customFormat="1" ht="20.100000000000001" customHeight="1" x14ac:dyDescent="0.2">
      <c r="A11" s="180" t="s">
        <v>373</v>
      </c>
      <c r="B11" s="154"/>
      <c r="C11" s="180" t="s">
        <v>334</v>
      </c>
      <c r="D11" s="154"/>
      <c r="E11" s="305">
        <v>0</v>
      </c>
      <c r="F11" s="290">
        <v>0</v>
      </c>
      <c r="G11" s="290">
        <v>0</v>
      </c>
      <c r="H11" s="290">
        <v>0</v>
      </c>
      <c r="I11" s="290">
        <v>0</v>
      </c>
      <c r="J11" s="134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</row>
    <row r="12" spans="1:91" s="159" customFormat="1" ht="20.100000000000001" customHeight="1" x14ac:dyDescent="0.2">
      <c r="A12" s="180" t="s">
        <v>374</v>
      </c>
      <c r="B12" s="154"/>
      <c r="C12" s="180" t="s">
        <v>335</v>
      </c>
      <c r="D12" s="154"/>
      <c r="E12" s="305">
        <v>0</v>
      </c>
      <c r="F12" s="290">
        <v>0</v>
      </c>
      <c r="G12" s="290">
        <v>0.11509999999999999</v>
      </c>
      <c r="H12" s="290">
        <v>0</v>
      </c>
      <c r="I12" s="290">
        <v>0.05</v>
      </c>
      <c r="J12" s="134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</row>
    <row r="13" spans="1:91" s="159" customFormat="1" ht="20.100000000000001" customHeight="1" x14ac:dyDescent="0.2">
      <c r="A13" s="180" t="s">
        <v>610</v>
      </c>
      <c r="B13" s="154"/>
      <c r="C13" s="180" t="s">
        <v>336</v>
      </c>
      <c r="D13" s="154"/>
      <c r="E13" s="305">
        <v>-0.29546899999999998</v>
      </c>
      <c r="F13" s="290">
        <v>4.8631719999999996</v>
      </c>
      <c r="G13" s="290">
        <v>6.715096</v>
      </c>
      <c r="H13" s="290">
        <v>-8.9609369999999995</v>
      </c>
      <c r="I13" s="290">
        <v>6.3807710000000002</v>
      </c>
      <c r="J13" s="134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</row>
    <row r="14" spans="1:91" s="159" customFormat="1" ht="20.100000000000001" customHeight="1" x14ac:dyDescent="0.2">
      <c r="A14" s="180" t="s">
        <v>611</v>
      </c>
      <c r="B14" s="154"/>
      <c r="C14" s="180" t="s">
        <v>337</v>
      </c>
      <c r="D14" s="154"/>
      <c r="E14" s="305">
        <v>0</v>
      </c>
      <c r="F14" s="290">
        <v>0</v>
      </c>
      <c r="G14" s="290">
        <v>0</v>
      </c>
      <c r="H14" s="290">
        <v>0</v>
      </c>
      <c r="I14" s="290">
        <v>0</v>
      </c>
      <c r="J14" s="134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</row>
    <row r="15" spans="1:91" s="159" customFormat="1" ht="20.100000000000001" customHeight="1" x14ac:dyDescent="0.2">
      <c r="A15" s="180" t="s">
        <v>612</v>
      </c>
      <c r="B15" s="154"/>
      <c r="C15" s="180" t="s">
        <v>338</v>
      </c>
      <c r="D15" s="154"/>
      <c r="E15" s="305">
        <v>1.8275E-2</v>
      </c>
      <c r="F15" s="290">
        <v>-0.39725700000000003</v>
      </c>
      <c r="G15" s="290">
        <v>-0.57267900000000005</v>
      </c>
      <c r="H15" s="290">
        <v>0.24951599999999999</v>
      </c>
      <c r="I15" s="290">
        <v>-0.202432</v>
      </c>
      <c r="J15" s="134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</row>
    <row r="16" spans="1:91" s="159" customFormat="1" ht="20.100000000000001" customHeight="1" thickBot="1" x14ac:dyDescent="0.25">
      <c r="A16" s="180" t="s">
        <v>613</v>
      </c>
      <c r="B16" s="154"/>
      <c r="C16" s="180" t="s">
        <v>339</v>
      </c>
      <c r="D16" s="154"/>
      <c r="E16" s="305">
        <v>-8.4612000000000007E-2</v>
      </c>
      <c r="F16" s="290">
        <v>-7.1240000000000001E-3</v>
      </c>
      <c r="G16" s="290">
        <v>-0.62907000000000002</v>
      </c>
      <c r="H16" s="290">
        <v>-3.9033289999999998</v>
      </c>
      <c r="I16" s="290">
        <v>-8.7000000000000001E-5</v>
      </c>
      <c r="J16" s="134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</row>
    <row r="17" spans="1:91" s="249" customFormat="1" ht="24.95" customHeight="1" thickBot="1" x14ac:dyDescent="0.25">
      <c r="A17" s="240" t="s">
        <v>379</v>
      </c>
      <c r="B17" s="241"/>
      <c r="C17" s="240" t="s">
        <v>340</v>
      </c>
      <c r="D17" s="154"/>
      <c r="E17" s="307">
        <v>68.669188000000005</v>
      </c>
      <c r="F17" s="292">
        <v>70.611135000000004</v>
      </c>
      <c r="G17" s="292">
        <v>74.885278</v>
      </c>
      <c r="H17" s="292">
        <v>48.515470999999998</v>
      </c>
      <c r="I17" s="292">
        <v>64.847014000000001</v>
      </c>
      <c r="J17" s="242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/>
      <c r="CL17" s="243"/>
      <c r="CM17" s="243"/>
    </row>
    <row r="18" spans="1:91" s="159" customFormat="1" ht="20.100000000000001" customHeight="1" x14ac:dyDescent="0.2">
      <c r="A18" s="181" t="s">
        <v>303</v>
      </c>
      <c r="B18" s="228"/>
      <c r="C18" s="181" t="s">
        <v>341</v>
      </c>
      <c r="D18" s="154"/>
      <c r="E18" s="308">
        <v>-42.305382000000002</v>
      </c>
      <c r="F18" s="293">
        <v>-44.368639000000002</v>
      </c>
      <c r="G18" s="293">
        <v>-36.445160000000001</v>
      </c>
      <c r="H18" s="293">
        <v>-40.304439000000002</v>
      </c>
      <c r="I18" s="293">
        <v>-37.468885</v>
      </c>
      <c r="J18" s="134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</row>
    <row r="19" spans="1:91" s="159" customFormat="1" ht="20.100000000000001" customHeight="1" x14ac:dyDescent="0.2">
      <c r="A19" s="180" t="s">
        <v>304</v>
      </c>
      <c r="B19" s="154"/>
      <c r="C19" s="180" t="s">
        <v>342</v>
      </c>
      <c r="D19" s="154"/>
      <c r="E19" s="305">
        <v>86.733581999999998</v>
      </c>
      <c r="F19" s="290">
        <v>49.814763999999997</v>
      </c>
      <c r="G19" s="290">
        <v>12.451444</v>
      </c>
      <c r="H19" s="290">
        <v>27.286709999999999</v>
      </c>
      <c r="I19" s="290">
        <v>0.73151299999999997</v>
      </c>
      <c r="J19" s="134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</row>
    <row r="20" spans="1:91" s="159" customFormat="1" ht="20.100000000000001" customHeight="1" x14ac:dyDescent="0.2">
      <c r="A20" s="239" t="s">
        <v>614</v>
      </c>
      <c r="B20" s="251"/>
      <c r="C20" s="195" t="s">
        <v>343</v>
      </c>
      <c r="D20" s="251"/>
      <c r="E20" s="306">
        <v>86.741005999999999</v>
      </c>
      <c r="F20" s="291">
        <v>49.808027000000003</v>
      </c>
      <c r="G20" s="291">
        <v>12.473755000000001</v>
      </c>
      <c r="H20" s="291">
        <v>28.099426999999999</v>
      </c>
      <c r="I20" s="291">
        <v>0.73312600000000006</v>
      </c>
      <c r="J20" s="134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</row>
    <row r="21" spans="1:91" s="159" customFormat="1" ht="20.100000000000001" customHeight="1" x14ac:dyDescent="0.2">
      <c r="A21" s="239" t="s">
        <v>344</v>
      </c>
      <c r="B21" s="251"/>
      <c r="C21" s="195" t="s">
        <v>345</v>
      </c>
      <c r="D21" s="251"/>
      <c r="E21" s="306">
        <v>0</v>
      </c>
      <c r="F21" s="291">
        <v>0</v>
      </c>
      <c r="G21" s="291">
        <v>0</v>
      </c>
      <c r="H21" s="291">
        <v>0</v>
      </c>
      <c r="I21" s="291">
        <v>0</v>
      </c>
      <c r="J21" s="134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</row>
    <row r="22" spans="1:91" s="159" customFormat="1" ht="20.100000000000001" customHeight="1" x14ac:dyDescent="0.2">
      <c r="A22" s="239" t="s">
        <v>347</v>
      </c>
      <c r="B22" s="251"/>
      <c r="C22" s="195" t="s">
        <v>346</v>
      </c>
      <c r="D22" s="251"/>
      <c r="E22" s="306">
        <v>0</v>
      </c>
      <c r="F22" s="291">
        <v>0</v>
      </c>
      <c r="G22" s="291">
        <v>0</v>
      </c>
      <c r="H22" s="291">
        <v>0</v>
      </c>
      <c r="I22" s="291">
        <v>0</v>
      </c>
      <c r="J22" s="134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</row>
    <row r="23" spans="1:91" s="159" customFormat="1" ht="20.100000000000001" customHeight="1" x14ac:dyDescent="0.2">
      <c r="A23" s="239" t="s">
        <v>615</v>
      </c>
      <c r="B23" s="251"/>
      <c r="C23" s="195" t="s">
        <v>348</v>
      </c>
      <c r="D23" s="251"/>
      <c r="E23" s="306">
        <v>-7.424E-3</v>
      </c>
      <c r="F23" s="291">
        <v>6.7369999999999999E-3</v>
      </c>
      <c r="G23" s="291">
        <v>-2.2311000000000001E-2</v>
      </c>
      <c r="H23" s="291">
        <v>-0.81271700000000002</v>
      </c>
      <c r="I23" s="291">
        <v>-1.6130000000000001E-3</v>
      </c>
      <c r="J23" s="134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</row>
    <row r="24" spans="1:91" s="159" customFormat="1" ht="20.100000000000001" customHeight="1" thickBot="1" x14ac:dyDescent="0.25">
      <c r="A24" s="180" t="s">
        <v>616</v>
      </c>
      <c r="B24" s="154"/>
      <c r="C24" s="180" t="s">
        <v>349</v>
      </c>
      <c r="D24" s="154"/>
      <c r="E24" s="305">
        <v>0</v>
      </c>
      <c r="F24" s="290">
        <v>0</v>
      </c>
      <c r="G24" s="290">
        <v>0</v>
      </c>
      <c r="H24" s="290">
        <v>0</v>
      </c>
      <c r="I24" s="290">
        <v>0</v>
      </c>
      <c r="J24" s="134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</row>
    <row r="25" spans="1:91" s="162" customFormat="1" ht="24.95" customHeight="1" thickBot="1" x14ac:dyDescent="0.25">
      <c r="A25" s="240" t="s">
        <v>384</v>
      </c>
      <c r="B25" s="241"/>
      <c r="C25" s="240" t="s">
        <v>350</v>
      </c>
      <c r="D25" s="154"/>
      <c r="E25" s="307">
        <v>113.097388</v>
      </c>
      <c r="F25" s="292">
        <v>76.057259999999999</v>
      </c>
      <c r="G25" s="292">
        <v>50.891562</v>
      </c>
      <c r="H25" s="292">
        <v>35.497742000000002</v>
      </c>
      <c r="I25" s="292">
        <v>28.109642000000001</v>
      </c>
      <c r="J25" s="160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</row>
    <row r="26" spans="1:91" s="159" customFormat="1" ht="20.100000000000001" customHeight="1" thickBot="1" x14ac:dyDescent="0.25">
      <c r="A26" s="180" t="s">
        <v>617</v>
      </c>
      <c r="B26" s="154"/>
      <c r="C26" s="180" t="s">
        <v>351</v>
      </c>
      <c r="D26" s="154"/>
      <c r="E26" s="305">
        <v>-14.137057</v>
      </c>
      <c r="F26" s="290">
        <v>-9.5071490000000001</v>
      </c>
      <c r="G26" s="290">
        <v>44.413767999999997</v>
      </c>
      <c r="H26" s="290">
        <v>1.1086659999999999</v>
      </c>
      <c r="I26" s="290">
        <v>1.427386</v>
      </c>
      <c r="J26" s="134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</row>
    <row r="27" spans="1:91" s="162" customFormat="1" ht="24.95" customHeight="1" thickBot="1" x14ac:dyDescent="0.25">
      <c r="A27" s="253" t="s">
        <v>386</v>
      </c>
      <c r="B27" s="254"/>
      <c r="C27" s="253" t="s">
        <v>352</v>
      </c>
      <c r="D27" s="154"/>
      <c r="E27" s="308">
        <v>98.960330999999996</v>
      </c>
      <c r="F27" s="293">
        <v>66.550111000000001</v>
      </c>
      <c r="G27" s="293">
        <v>95.305329999999998</v>
      </c>
      <c r="H27" s="293">
        <v>36.606408000000002</v>
      </c>
      <c r="I27" s="293">
        <v>29.537027999999999</v>
      </c>
      <c r="J27" s="160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</row>
    <row r="28" spans="1:91" s="159" customFormat="1" ht="20.100000000000001" customHeight="1" x14ac:dyDescent="0.2">
      <c r="A28" s="250" t="s">
        <v>618</v>
      </c>
      <c r="B28" s="154"/>
      <c r="C28" s="180" t="s">
        <v>353</v>
      </c>
      <c r="D28" s="154"/>
      <c r="E28" s="308">
        <v>0</v>
      </c>
      <c r="F28" s="293">
        <v>0</v>
      </c>
      <c r="G28" s="293">
        <v>0</v>
      </c>
      <c r="H28" s="293">
        <v>0</v>
      </c>
      <c r="I28" s="293">
        <v>0</v>
      </c>
      <c r="J28" s="134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</row>
    <row r="29" spans="1:91" s="159" customFormat="1" ht="20.100000000000001" customHeight="1" x14ac:dyDescent="0.2">
      <c r="A29" s="250" t="s">
        <v>395</v>
      </c>
      <c r="B29" s="154"/>
      <c r="C29" s="182" t="s">
        <v>354</v>
      </c>
      <c r="D29" s="154"/>
      <c r="E29" s="305">
        <v>98.960330999999996</v>
      </c>
      <c r="F29" s="290">
        <v>66.550111000000001</v>
      </c>
      <c r="G29" s="290">
        <v>95.305329999999998</v>
      </c>
      <c r="H29" s="290">
        <v>36.606408000000002</v>
      </c>
      <c r="I29" s="290">
        <v>29.537027999999999</v>
      </c>
      <c r="J29" s="134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</row>
    <row r="30" spans="1:91" s="159" customFormat="1" ht="20.100000000000001" customHeight="1" x14ac:dyDescent="0.2">
      <c r="A30" s="302" t="s">
        <v>355</v>
      </c>
      <c r="B30" s="251"/>
      <c r="C30" s="195" t="s">
        <v>357</v>
      </c>
      <c r="D30" s="251"/>
      <c r="E30" s="306">
        <v>98.960330999999996</v>
      </c>
      <c r="F30" s="291">
        <v>66.550111000000001</v>
      </c>
      <c r="G30" s="291">
        <v>95.305329999999998</v>
      </c>
      <c r="H30" s="291">
        <v>36.606408000000002</v>
      </c>
      <c r="I30" s="291">
        <v>29.537027999999999</v>
      </c>
      <c r="J30" s="134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</row>
    <row r="31" spans="1:91" s="159" customFormat="1" ht="20.100000000000001" customHeight="1" x14ac:dyDescent="0.2">
      <c r="A31" s="302" t="s">
        <v>356</v>
      </c>
      <c r="B31" s="251"/>
      <c r="C31" s="195" t="s">
        <v>358</v>
      </c>
      <c r="D31" s="251"/>
      <c r="E31" s="306">
        <v>0</v>
      </c>
      <c r="F31" s="291">
        <v>0</v>
      </c>
      <c r="G31" s="291">
        <v>0</v>
      </c>
      <c r="H31" s="291">
        <v>0</v>
      </c>
      <c r="I31" s="291">
        <v>0</v>
      </c>
      <c r="J31" s="134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</row>
    <row r="32" spans="1:91" s="159" customFormat="1" ht="20.100000000000001" customHeight="1" thickBot="1" x14ac:dyDescent="0.25">
      <c r="A32" s="183"/>
      <c r="B32" s="183"/>
      <c r="C32" s="183"/>
      <c r="D32" s="154"/>
      <c r="E32" s="309"/>
      <c r="F32" s="294"/>
      <c r="G32" s="294"/>
      <c r="H32" s="294"/>
      <c r="I32" s="294"/>
      <c r="J32" s="134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</row>
    <row r="33" spans="1:91" s="159" customFormat="1" ht="24.95" customHeight="1" x14ac:dyDescent="0.2">
      <c r="A33" s="228" t="s">
        <v>619</v>
      </c>
      <c r="B33" s="163"/>
      <c r="C33" s="177"/>
      <c r="D33" s="163"/>
      <c r="E33" s="414">
        <v>6651.72307</v>
      </c>
      <c r="F33" s="415">
        <v>6544.1713550000004</v>
      </c>
      <c r="G33" s="415">
        <v>6477.0062019999996</v>
      </c>
      <c r="H33" s="415">
        <v>6787</v>
      </c>
      <c r="I33" s="415">
        <v>6810</v>
      </c>
      <c r="J33" s="135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</row>
    <row r="34" spans="1:91" s="159" customFormat="1" ht="24.95" customHeight="1" x14ac:dyDescent="0.35">
      <c r="A34" s="154" t="s">
        <v>409</v>
      </c>
      <c r="B34" s="117"/>
      <c r="C34" s="178"/>
      <c r="D34" s="117"/>
      <c r="E34" s="313" t="s">
        <v>276</v>
      </c>
      <c r="F34" s="303" t="s">
        <v>276</v>
      </c>
      <c r="G34" s="303" t="s">
        <v>276</v>
      </c>
      <c r="H34" s="303" t="s">
        <v>276</v>
      </c>
      <c r="I34" s="303" t="s">
        <v>276</v>
      </c>
      <c r="J34" s="164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</row>
    <row r="35" spans="1:91" s="101" customFormat="1" ht="24.95" customHeight="1" x14ac:dyDescent="0.35">
      <c r="A35" s="229" t="s">
        <v>361</v>
      </c>
      <c r="B35" s="117"/>
      <c r="C35" s="178"/>
      <c r="D35" s="117"/>
      <c r="E35" s="310">
        <v>692</v>
      </c>
      <c r="F35" s="295">
        <v>680.59382091999998</v>
      </c>
      <c r="G35" s="295">
        <v>663.89313570500008</v>
      </c>
      <c r="H35" s="295">
        <v>695.61857039500001</v>
      </c>
      <c r="I35" s="295">
        <v>698.06240922000006</v>
      </c>
      <c r="J35" s="102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</row>
    <row r="36" spans="1:91" s="101" customFormat="1" ht="24.95" customHeight="1" x14ac:dyDescent="0.35">
      <c r="A36" s="154" t="s">
        <v>389</v>
      </c>
      <c r="B36" s="117"/>
      <c r="C36" s="104"/>
      <c r="D36" s="117"/>
      <c r="E36" s="311">
        <v>0.56999999999999995</v>
      </c>
      <c r="F36" s="230">
        <v>0.38</v>
      </c>
      <c r="G36" s="230">
        <v>0.51588500000000004</v>
      </c>
      <c r="H36" s="230">
        <v>0.19908000000000001</v>
      </c>
      <c r="I36" s="230">
        <v>0.15976499999999999</v>
      </c>
      <c r="J36" s="102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</row>
    <row r="37" spans="1:91" s="101" customFormat="1" ht="24.95" customHeight="1" x14ac:dyDescent="0.35">
      <c r="A37" s="154" t="s">
        <v>390</v>
      </c>
      <c r="B37" s="117"/>
      <c r="C37" s="104"/>
      <c r="D37" s="117"/>
      <c r="E37" s="311">
        <v>0.61607500000000004</v>
      </c>
      <c r="F37" s="230">
        <v>0.62835200000000002</v>
      </c>
      <c r="G37" s="230">
        <v>0.48668</v>
      </c>
      <c r="H37" s="230">
        <v>0.83075399999999999</v>
      </c>
      <c r="I37" s="230">
        <v>0.57780399999999998</v>
      </c>
      <c r="J37" s="102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</row>
    <row r="38" spans="1:91" s="101" customFormat="1" ht="24.95" customHeight="1" x14ac:dyDescent="0.35">
      <c r="A38" s="154" t="s">
        <v>391</v>
      </c>
      <c r="B38" s="117"/>
      <c r="C38" s="104"/>
      <c r="D38" s="117"/>
      <c r="E38" s="319" t="s">
        <v>276</v>
      </c>
      <c r="F38" s="320" t="s">
        <v>276</v>
      </c>
      <c r="G38" s="320" t="s">
        <v>276</v>
      </c>
      <c r="H38" s="320" t="s">
        <v>276</v>
      </c>
      <c r="I38" s="320" t="s">
        <v>276</v>
      </c>
      <c r="J38" s="102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</row>
    <row r="39" spans="1:91" s="101" customFormat="1" ht="24.95" customHeight="1" thickBot="1" x14ac:dyDescent="0.4">
      <c r="A39" s="231" t="s">
        <v>392</v>
      </c>
      <c r="B39" s="232"/>
      <c r="C39" s="104"/>
      <c r="D39" s="117"/>
      <c r="E39" s="312"/>
      <c r="F39" s="233"/>
      <c r="G39" s="233"/>
      <c r="H39" s="233"/>
      <c r="I39" s="233"/>
      <c r="J39" s="102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</row>
    <row r="40" spans="1:91" s="101" customFormat="1" x14ac:dyDescent="0.25">
      <c r="A40" s="104"/>
      <c r="B40" s="104"/>
      <c r="C40" s="104"/>
      <c r="D40" s="117"/>
      <c r="E40" s="102"/>
      <c r="F40" s="102"/>
      <c r="G40" s="102"/>
      <c r="H40" s="102"/>
      <c r="I40" s="102"/>
      <c r="J40" s="102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</row>
    <row r="41" spans="1:91" s="101" customFormat="1" x14ac:dyDescent="0.25">
      <c r="A41" s="104"/>
      <c r="B41" s="104"/>
      <c r="C41" s="104"/>
      <c r="D41" s="117"/>
      <c r="E41" s="102"/>
      <c r="F41" s="102"/>
      <c r="G41" s="102"/>
      <c r="H41" s="102"/>
      <c r="I41" s="102"/>
      <c r="J41" s="102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  <c r="CL41" s="123"/>
      <c r="CM41" s="123"/>
    </row>
    <row r="42" spans="1:91" s="101" customFormat="1" x14ac:dyDescent="0.25">
      <c r="A42" s="104"/>
      <c r="B42" s="104"/>
      <c r="C42" s="104"/>
      <c r="D42" s="117"/>
      <c r="E42" s="102"/>
      <c r="F42" s="102"/>
      <c r="G42" s="102"/>
      <c r="H42" s="102"/>
      <c r="I42" s="102"/>
      <c r="J42" s="102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</row>
    <row r="43" spans="1:91" s="101" customFormat="1" x14ac:dyDescent="0.25">
      <c r="A43" s="104"/>
      <c r="B43" s="104"/>
      <c r="C43" s="104"/>
      <c r="D43" s="117"/>
      <c r="E43" s="102"/>
      <c r="F43" s="102"/>
      <c r="G43" s="102"/>
      <c r="H43" s="102"/>
      <c r="I43" s="102"/>
      <c r="J43" s="102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</row>
    <row r="44" spans="1:91" s="101" customFormat="1" x14ac:dyDescent="0.25">
      <c r="A44" s="104"/>
      <c r="B44" s="104"/>
      <c r="C44" s="104"/>
      <c r="D44" s="117"/>
      <c r="E44" s="102"/>
      <c r="F44" s="102"/>
      <c r="G44" s="102"/>
      <c r="H44" s="102"/>
      <c r="I44" s="102"/>
      <c r="J44" s="102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</row>
    <row r="45" spans="1:91" s="101" customFormat="1" x14ac:dyDescent="0.25">
      <c r="A45" s="104"/>
      <c r="B45" s="104"/>
      <c r="C45" s="104"/>
      <c r="D45" s="117"/>
      <c r="E45" s="102"/>
      <c r="F45" s="102"/>
      <c r="G45" s="102"/>
      <c r="H45" s="102"/>
      <c r="I45" s="102"/>
      <c r="J45" s="102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</row>
    <row r="46" spans="1:91" s="101" customFormat="1" x14ac:dyDescent="0.25">
      <c r="A46" s="104"/>
      <c r="B46" s="104"/>
      <c r="C46" s="104"/>
      <c r="D46" s="117"/>
      <c r="E46" s="102"/>
      <c r="F46" s="102"/>
      <c r="G46" s="102"/>
      <c r="H46" s="102"/>
      <c r="I46" s="102"/>
      <c r="J46" s="102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</row>
    <row r="47" spans="1:91" s="101" customFormat="1" x14ac:dyDescent="0.25">
      <c r="A47" s="104"/>
      <c r="B47" s="104"/>
      <c r="C47" s="104"/>
      <c r="D47" s="117"/>
      <c r="E47" s="102"/>
      <c r="F47" s="102"/>
      <c r="G47" s="102"/>
      <c r="H47" s="102"/>
      <c r="I47" s="102"/>
      <c r="J47" s="102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</row>
    <row r="48" spans="1:91" s="101" customFormat="1" x14ac:dyDescent="0.25">
      <c r="A48" s="104"/>
      <c r="B48" s="104"/>
      <c r="C48" s="104"/>
      <c r="D48" s="117"/>
      <c r="E48" s="102"/>
      <c r="F48" s="102"/>
      <c r="G48" s="102"/>
      <c r="H48" s="102"/>
      <c r="I48" s="102"/>
      <c r="J48" s="102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  <c r="CL48" s="123"/>
      <c r="CM48" s="123"/>
    </row>
    <row r="49" spans="1:91" s="101" customFormat="1" x14ac:dyDescent="0.25">
      <c r="A49" s="104"/>
      <c r="B49" s="104"/>
      <c r="C49" s="104"/>
      <c r="D49" s="117"/>
      <c r="E49" s="102"/>
      <c r="F49" s="102"/>
      <c r="G49" s="102"/>
      <c r="H49" s="102"/>
      <c r="I49" s="102"/>
      <c r="J49" s="102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</row>
    <row r="50" spans="1:91" s="101" customFormat="1" x14ac:dyDescent="0.25">
      <c r="A50" s="104"/>
      <c r="B50" s="104"/>
      <c r="C50" s="104"/>
      <c r="D50" s="117"/>
      <c r="E50" s="102"/>
      <c r="F50" s="102"/>
      <c r="G50" s="102"/>
      <c r="H50" s="102"/>
      <c r="I50" s="102"/>
      <c r="J50" s="102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23"/>
      <c r="CM50" s="123"/>
    </row>
    <row r="51" spans="1:91" s="101" customFormat="1" x14ac:dyDescent="0.25">
      <c r="A51" s="104"/>
      <c r="B51" s="104"/>
      <c r="C51" s="104"/>
      <c r="D51" s="117"/>
      <c r="E51" s="102"/>
      <c r="F51" s="102"/>
      <c r="G51" s="102"/>
      <c r="H51" s="102"/>
      <c r="I51" s="102"/>
      <c r="J51" s="102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3"/>
    </row>
    <row r="52" spans="1:91" s="101" customFormat="1" x14ac:dyDescent="0.25">
      <c r="A52" s="104"/>
      <c r="B52" s="104"/>
      <c r="C52" s="104"/>
      <c r="D52" s="117"/>
      <c r="E52" s="102"/>
      <c r="F52" s="102"/>
      <c r="G52" s="102"/>
      <c r="H52" s="102"/>
      <c r="I52" s="102"/>
      <c r="J52" s="102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</row>
    <row r="53" spans="1:91" s="101" customFormat="1" x14ac:dyDescent="0.25">
      <c r="A53" s="104"/>
      <c r="B53" s="104"/>
      <c r="C53" s="104"/>
      <c r="D53" s="117"/>
      <c r="E53" s="102"/>
      <c r="F53" s="102"/>
      <c r="G53" s="102"/>
      <c r="H53" s="102"/>
      <c r="I53" s="102"/>
      <c r="J53" s="102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3"/>
      <c r="CL53" s="123"/>
      <c r="CM53" s="123"/>
    </row>
    <row r="54" spans="1:91" s="101" customFormat="1" x14ac:dyDescent="0.25">
      <c r="A54" s="104"/>
      <c r="B54" s="104"/>
      <c r="C54" s="104"/>
      <c r="D54" s="117"/>
      <c r="E54" s="102"/>
      <c r="F54" s="102"/>
      <c r="G54" s="102"/>
      <c r="H54" s="102"/>
      <c r="I54" s="102"/>
      <c r="J54" s="102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23"/>
    </row>
    <row r="55" spans="1:91" s="101" customFormat="1" x14ac:dyDescent="0.25">
      <c r="A55" s="104"/>
      <c r="B55" s="104"/>
      <c r="C55" s="104"/>
      <c r="D55" s="117"/>
      <c r="E55" s="102"/>
      <c r="F55" s="102"/>
      <c r="G55" s="102"/>
      <c r="H55" s="102"/>
      <c r="I55" s="102"/>
      <c r="J55" s="102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  <c r="CL55" s="123"/>
      <c r="CM55" s="123"/>
    </row>
    <row r="56" spans="1:91" s="101" customFormat="1" x14ac:dyDescent="0.25">
      <c r="A56" s="104"/>
      <c r="B56" s="104"/>
      <c r="C56" s="104"/>
      <c r="D56" s="117"/>
      <c r="E56" s="102"/>
      <c r="F56" s="102"/>
      <c r="G56" s="102"/>
      <c r="H56" s="102"/>
      <c r="I56" s="102"/>
      <c r="J56" s="102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/>
      <c r="CL56" s="123"/>
      <c r="CM56" s="123"/>
    </row>
    <row r="57" spans="1:91" s="101" customFormat="1" x14ac:dyDescent="0.25">
      <c r="A57" s="104"/>
      <c r="B57" s="104"/>
      <c r="C57" s="104"/>
      <c r="D57" s="117"/>
      <c r="E57" s="102"/>
      <c r="F57" s="102"/>
      <c r="G57" s="102"/>
      <c r="H57" s="102"/>
      <c r="I57" s="102"/>
      <c r="J57" s="102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  <c r="CM57" s="123"/>
    </row>
    <row r="58" spans="1:91" s="101" customFormat="1" x14ac:dyDescent="0.25">
      <c r="A58" s="104"/>
      <c r="B58" s="104"/>
      <c r="C58" s="104"/>
      <c r="D58" s="117"/>
      <c r="E58" s="102"/>
      <c r="F58" s="102"/>
      <c r="G58" s="102"/>
      <c r="H58" s="102"/>
      <c r="I58" s="102"/>
      <c r="J58" s="102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  <c r="CL58" s="123"/>
      <c r="CM58" s="123"/>
    </row>
    <row r="59" spans="1:91" s="101" customFormat="1" x14ac:dyDescent="0.25">
      <c r="A59" s="104"/>
      <c r="B59" s="104"/>
      <c r="C59" s="104"/>
      <c r="D59" s="117"/>
      <c r="E59" s="102"/>
      <c r="F59" s="102"/>
      <c r="G59" s="102"/>
      <c r="H59" s="102"/>
      <c r="I59" s="102"/>
      <c r="J59" s="102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3"/>
      <c r="CI59" s="123"/>
      <c r="CJ59" s="123"/>
      <c r="CK59" s="123"/>
      <c r="CL59" s="123"/>
      <c r="CM59" s="123"/>
    </row>
    <row r="60" spans="1:91" s="101" customFormat="1" x14ac:dyDescent="0.25">
      <c r="A60" s="104"/>
      <c r="B60" s="104"/>
      <c r="C60" s="104"/>
      <c r="D60" s="117"/>
      <c r="E60" s="102"/>
      <c r="F60" s="102"/>
      <c r="G60" s="102"/>
      <c r="H60" s="102"/>
      <c r="I60" s="102"/>
      <c r="J60" s="10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  <c r="CH60" s="123"/>
      <c r="CI60" s="123"/>
      <c r="CJ60" s="123"/>
      <c r="CK60" s="123"/>
      <c r="CL60" s="123"/>
      <c r="CM60" s="123"/>
    </row>
    <row r="61" spans="1:91" s="101" customFormat="1" x14ac:dyDescent="0.25">
      <c r="A61" s="104"/>
      <c r="B61" s="104"/>
      <c r="C61" s="104"/>
      <c r="D61" s="117"/>
      <c r="E61" s="102"/>
      <c r="F61" s="102"/>
      <c r="G61" s="102"/>
      <c r="H61" s="102"/>
      <c r="I61" s="102"/>
      <c r="J61" s="102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  <c r="CH61" s="123"/>
      <c r="CI61" s="123"/>
      <c r="CJ61" s="123"/>
      <c r="CK61" s="123"/>
      <c r="CL61" s="123"/>
      <c r="CM61" s="123"/>
    </row>
    <row r="62" spans="1:91" s="101" customFormat="1" x14ac:dyDescent="0.25">
      <c r="A62" s="104"/>
      <c r="B62" s="104"/>
      <c r="C62" s="104"/>
      <c r="D62" s="117"/>
      <c r="E62" s="102"/>
      <c r="F62" s="102"/>
      <c r="G62" s="102"/>
      <c r="H62" s="102"/>
      <c r="I62" s="102"/>
      <c r="J62" s="102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3"/>
      <c r="CG62" s="123"/>
      <c r="CH62" s="123"/>
      <c r="CI62" s="123"/>
      <c r="CJ62" s="123"/>
      <c r="CK62" s="123"/>
      <c r="CL62" s="123"/>
      <c r="CM62" s="123"/>
    </row>
    <row r="63" spans="1:91" s="101" customFormat="1" x14ac:dyDescent="0.25">
      <c r="A63" s="104"/>
      <c r="B63" s="104"/>
      <c r="C63" s="104"/>
      <c r="D63" s="117"/>
      <c r="E63" s="102"/>
      <c r="F63" s="102"/>
      <c r="G63" s="102"/>
      <c r="H63" s="102"/>
      <c r="I63" s="102"/>
      <c r="J63" s="102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3"/>
      <c r="CL63" s="123"/>
      <c r="CM63" s="123"/>
    </row>
    <row r="64" spans="1:91" s="101" customFormat="1" x14ac:dyDescent="0.25">
      <c r="A64" s="104"/>
      <c r="B64" s="104"/>
      <c r="C64" s="104"/>
      <c r="D64" s="117"/>
      <c r="E64" s="102"/>
      <c r="F64" s="102"/>
      <c r="G64" s="102"/>
      <c r="H64" s="102"/>
      <c r="I64" s="102"/>
      <c r="J64" s="102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  <c r="CA64" s="123"/>
      <c r="CB64" s="123"/>
      <c r="CC64" s="123"/>
      <c r="CD64" s="123"/>
      <c r="CE64" s="123"/>
      <c r="CF64" s="123"/>
      <c r="CG64" s="123"/>
      <c r="CH64" s="123"/>
      <c r="CI64" s="123"/>
      <c r="CJ64" s="123"/>
      <c r="CK64" s="123"/>
      <c r="CL64" s="123"/>
      <c r="CM64" s="123"/>
    </row>
    <row r="65" spans="1:91" s="101" customFormat="1" x14ac:dyDescent="0.25">
      <c r="A65" s="104"/>
      <c r="B65" s="104"/>
      <c r="C65" s="104"/>
      <c r="D65" s="117"/>
      <c r="E65" s="102"/>
      <c r="F65" s="102"/>
      <c r="G65" s="102"/>
      <c r="H65" s="102"/>
      <c r="I65" s="102"/>
      <c r="J65" s="102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3"/>
      <c r="CL65" s="123"/>
      <c r="CM65" s="123"/>
    </row>
    <row r="66" spans="1:91" s="101" customFormat="1" x14ac:dyDescent="0.25">
      <c r="A66" s="104"/>
      <c r="B66" s="104"/>
      <c r="C66" s="104"/>
      <c r="D66" s="117"/>
      <c r="E66" s="102"/>
      <c r="F66" s="102"/>
      <c r="G66" s="102"/>
      <c r="H66" s="102"/>
      <c r="I66" s="102"/>
      <c r="J66" s="10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</row>
    <row r="67" spans="1:91" s="101" customFormat="1" x14ac:dyDescent="0.25">
      <c r="A67" s="104"/>
      <c r="B67" s="104"/>
      <c r="C67" s="104"/>
      <c r="D67" s="117"/>
      <c r="E67" s="102"/>
      <c r="F67" s="102"/>
      <c r="G67" s="102"/>
      <c r="H67" s="102"/>
      <c r="I67" s="102"/>
      <c r="J67" s="10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</row>
    <row r="68" spans="1:91" s="101" customFormat="1" x14ac:dyDescent="0.25">
      <c r="A68" s="104"/>
      <c r="B68" s="104"/>
      <c r="C68" s="104"/>
      <c r="D68" s="117"/>
      <c r="E68" s="102"/>
      <c r="F68" s="102"/>
      <c r="G68" s="102"/>
      <c r="H68" s="102"/>
      <c r="I68" s="102"/>
      <c r="J68" s="10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3"/>
      <c r="CL68" s="123"/>
      <c r="CM68" s="123"/>
    </row>
    <row r="69" spans="1:91" s="101" customFormat="1" x14ac:dyDescent="0.25">
      <c r="A69" s="104"/>
      <c r="B69" s="104"/>
      <c r="C69" s="104"/>
      <c r="D69" s="117"/>
      <c r="E69" s="102"/>
      <c r="F69" s="102"/>
      <c r="G69" s="102"/>
      <c r="H69" s="102"/>
      <c r="I69" s="102"/>
      <c r="J69" s="10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3"/>
      <c r="CL69" s="123"/>
      <c r="CM69" s="123"/>
    </row>
    <row r="70" spans="1:91" s="101" customFormat="1" x14ac:dyDescent="0.25">
      <c r="A70" s="104"/>
      <c r="B70" s="104"/>
      <c r="C70" s="104"/>
      <c r="D70" s="117"/>
      <c r="E70" s="102"/>
      <c r="F70" s="102"/>
      <c r="G70" s="102"/>
      <c r="H70" s="102"/>
      <c r="I70" s="102"/>
      <c r="J70" s="102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  <c r="CA70" s="123"/>
      <c r="CB70" s="123"/>
      <c r="CC70" s="123"/>
      <c r="CD70" s="123"/>
      <c r="CE70" s="123"/>
      <c r="CF70" s="123"/>
      <c r="CG70" s="123"/>
      <c r="CH70" s="123"/>
      <c r="CI70" s="123"/>
      <c r="CJ70" s="123"/>
      <c r="CK70" s="123"/>
      <c r="CL70" s="123"/>
      <c r="CM70" s="123"/>
    </row>
    <row r="71" spans="1:91" s="101" customFormat="1" x14ac:dyDescent="0.25">
      <c r="A71" s="104"/>
      <c r="B71" s="104"/>
      <c r="C71" s="104"/>
      <c r="D71" s="117"/>
      <c r="E71" s="102"/>
      <c r="F71" s="102"/>
      <c r="G71" s="102"/>
      <c r="H71" s="102"/>
      <c r="I71" s="102"/>
      <c r="J71" s="102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3"/>
      <c r="CL71" s="123"/>
      <c r="CM71" s="123"/>
    </row>
    <row r="72" spans="1:91" s="101" customFormat="1" x14ac:dyDescent="0.25">
      <c r="A72" s="104"/>
      <c r="B72" s="104"/>
      <c r="C72" s="104"/>
      <c r="D72" s="117"/>
      <c r="E72" s="102"/>
      <c r="F72" s="102"/>
      <c r="G72" s="102"/>
      <c r="H72" s="102"/>
      <c r="I72" s="102"/>
      <c r="J72" s="102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123"/>
      <c r="CB72" s="123"/>
      <c r="CC72" s="123"/>
      <c r="CD72" s="123"/>
      <c r="CE72" s="123"/>
      <c r="CF72" s="123"/>
      <c r="CG72" s="123"/>
      <c r="CH72" s="123"/>
      <c r="CI72" s="123"/>
      <c r="CJ72" s="123"/>
      <c r="CK72" s="123"/>
      <c r="CL72" s="123"/>
      <c r="CM72" s="123"/>
    </row>
    <row r="73" spans="1:91" s="101" customFormat="1" x14ac:dyDescent="0.25">
      <c r="A73" s="104"/>
      <c r="B73" s="104"/>
      <c r="C73" s="104"/>
      <c r="D73" s="117"/>
      <c r="E73" s="102"/>
      <c r="F73" s="102"/>
      <c r="G73" s="102"/>
      <c r="H73" s="102"/>
      <c r="I73" s="102"/>
      <c r="J73" s="102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3"/>
      <c r="BX73" s="123"/>
      <c r="BY73" s="123"/>
      <c r="BZ73" s="123"/>
      <c r="CA73" s="123"/>
      <c r="CB73" s="123"/>
      <c r="CC73" s="123"/>
      <c r="CD73" s="123"/>
      <c r="CE73" s="123"/>
      <c r="CF73" s="123"/>
      <c r="CG73" s="123"/>
      <c r="CH73" s="123"/>
      <c r="CI73" s="123"/>
      <c r="CJ73" s="123"/>
      <c r="CK73" s="123"/>
      <c r="CL73" s="123"/>
      <c r="CM73" s="123"/>
    </row>
    <row r="74" spans="1:91" s="101" customFormat="1" x14ac:dyDescent="0.25">
      <c r="A74" s="104"/>
      <c r="B74" s="104"/>
      <c r="C74" s="104"/>
      <c r="D74" s="117"/>
      <c r="E74" s="102"/>
      <c r="F74" s="102"/>
      <c r="G74" s="102"/>
      <c r="H74" s="102"/>
      <c r="I74" s="102"/>
      <c r="J74" s="102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  <c r="CA74" s="123"/>
      <c r="CB74" s="123"/>
      <c r="CC74" s="123"/>
      <c r="CD74" s="123"/>
      <c r="CE74" s="123"/>
      <c r="CF74" s="123"/>
      <c r="CG74" s="123"/>
      <c r="CH74" s="123"/>
      <c r="CI74" s="123"/>
      <c r="CJ74" s="123"/>
      <c r="CK74" s="123"/>
      <c r="CL74" s="123"/>
      <c r="CM74" s="123"/>
    </row>
    <row r="75" spans="1:91" s="101" customFormat="1" x14ac:dyDescent="0.25">
      <c r="A75" s="104"/>
      <c r="B75" s="104"/>
      <c r="C75" s="104"/>
      <c r="D75" s="117"/>
      <c r="E75" s="102"/>
      <c r="F75" s="102"/>
      <c r="G75" s="102"/>
      <c r="H75" s="102"/>
      <c r="I75" s="102"/>
      <c r="J75" s="102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  <c r="CJ75" s="123"/>
      <c r="CK75" s="123"/>
      <c r="CL75" s="123"/>
      <c r="CM75" s="123"/>
    </row>
    <row r="76" spans="1:91" s="101" customFormat="1" x14ac:dyDescent="0.25">
      <c r="A76" s="104"/>
      <c r="B76" s="104"/>
      <c r="C76" s="104"/>
      <c r="D76" s="117"/>
      <c r="E76" s="102"/>
      <c r="F76" s="102"/>
      <c r="G76" s="102"/>
      <c r="H76" s="102"/>
      <c r="I76" s="102"/>
      <c r="J76" s="102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  <c r="CA76" s="123"/>
      <c r="CB76" s="123"/>
      <c r="CC76" s="123"/>
      <c r="CD76" s="123"/>
      <c r="CE76" s="123"/>
      <c r="CF76" s="123"/>
      <c r="CG76" s="123"/>
      <c r="CH76" s="123"/>
      <c r="CI76" s="123"/>
      <c r="CJ76" s="123"/>
      <c r="CK76" s="123"/>
      <c r="CL76" s="123"/>
      <c r="CM76" s="123"/>
    </row>
    <row r="77" spans="1:91" s="101" customFormat="1" x14ac:dyDescent="0.25">
      <c r="A77" s="104"/>
      <c r="B77" s="104"/>
      <c r="C77" s="104"/>
      <c r="D77" s="117"/>
      <c r="E77" s="102"/>
      <c r="F77" s="102"/>
      <c r="G77" s="102"/>
      <c r="H77" s="102"/>
      <c r="I77" s="102"/>
      <c r="J77" s="102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3"/>
      <c r="CF77" s="123"/>
      <c r="CG77" s="123"/>
      <c r="CH77" s="123"/>
      <c r="CI77" s="123"/>
      <c r="CJ77" s="123"/>
      <c r="CK77" s="123"/>
      <c r="CL77" s="123"/>
      <c r="CM77" s="123"/>
    </row>
    <row r="78" spans="1:91" s="101" customFormat="1" x14ac:dyDescent="0.25">
      <c r="A78" s="104"/>
      <c r="B78" s="104"/>
      <c r="C78" s="104"/>
      <c r="D78" s="117"/>
      <c r="E78" s="102"/>
      <c r="F78" s="102"/>
      <c r="G78" s="102"/>
      <c r="H78" s="102"/>
      <c r="I78" s="102"/>
      <c r="J78" s="102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</row>
    <row r="79" spans="1:91" s="101" customFormat="1" x14ac:dyDescent="0.25">
      <c r="A79" s="104"/>
      <c r="B79" s="104"/>
      <c r="C79" s="104"/>
      <c r="D79" s="117"/>
      <c r="E79" s="102"/>
      <c r="F79" s="102"/>
      <c r="G79" s="102"/>
      <c r="H79" s="102"/>
      <c r="I79" s="102"/>
      <c r="J79" s="102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  <c r="BO79" s="123"/>
      <c r="BP79" s="123"/>
      <c r="BQ79" s="123"/>
      <c r="BR79" s="123"/>
      <c r="BS79" s="123"/>
      <c r="BT79" s="123"/>
      <c r="BU79" s="123"/>
      <c r="BV79" s="123"/>
      <c r="BW79" s="123"/>
      <c r="BX79" s="123"/>
      <c r="BY79" s="123"/>
      <c r="BZ79" s="123"/>
      <c r="CA79" s="123"/>
      <c r="CB79" s="123"/>
      <c r="CC79" s="123"/>
      <c r="CD79" s="123"/>
      <c r="CE79" s="123"/>
      <c r="CF79" s="123"/>
      <c r="CG79" s="123"/>
      <c r="CH79" s="123"/>
      <c r="CI79" s="123"/>
      <c r="CJ79" s="123"/>
      <c r="CK79" s="123"/>
      <c r="CL79" s="123"/>
      <c r="CM79" s="123"/>
    </row>
    <row r="80" spans="1:91" s="101" customFormat="1" x14ac:dyDescent="0.25">
      <c r="A80" s="104"/>
      <c r="B80" s="104"/>
      <c r="C80" s="104"/>
      <c r="D80" s="117"/>
      <c r="E80" s="102"/>
      <c r="F80" s="102"/>
      <c r="G80" s="102"/>
      <c r="H80" s="102"/>
      <c r="I80" s="102"/>
      <c r="J80" s="102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3"/>
      <c r="BJ80" s="123"/>
      <c r="BK80" s="123"/>
      <c r="BL80" s="123"/>
      <c r="BM80" s="123"/>
      <c r="BN80" s="123"/>
      <c r="BO80" s="123"/>
      <c r="BP80" s="123"/>
      <c r="BQ80" s="123"/>
      <c r="BR80" s="123"/>
      <c r="BS80" s="123"/>
      <c r="BT80" s="123"/>
      <c r="BU80" s="123"/>
      <c r="BV80" s="123"/>
      <c r="BW80" s="123"/>
      <c r="BX80" s="123"/>
      <c r="BY80" s="123"/>
      <c r="BZ80" s="123"/>
      <c r="CA80" s="123"/>
      <c r="CB80" s="123"/>
      <c r="CC80" s="123"/>
      <c r="CD80" s="123"/>
      <c r="CE80" s="123"/>
      <c r="CF80" s="123"/>
      <c r="CG80" s="123"/>
      <c r="CH80" s="123"/>
      <c r="CI80" s="123"/>
      <c r="CJ80" s="123"/>
      <c r="CK80" s="123"/>
      <c r="CL80" s="123"/>
      <c r="CM80" s="123"/>
    </row>
    <row r="81" spans="1:91" s="101" customFormat="1" x14ac:dyDescent="0.25">
      <c r="A81" s="104"/>
      <c r="B81" s="104"/>
      <c r="C81" s="104"/>
      <c r="D81" s="117"/>
      <c r="E81" s="102"/>
      <c r="F81" s="102"/>
      <c r="G81" s="102"/>
      <c r="H81" s="102"/>
      <c r="I81" s="102"/>
      <c r="J81" s="102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  <c r="CA81" s="123"/>
      <c r="CB81" s="123"/>
      <c r="CC81" s="123"/>
      <c r="CD81" s="123"/>
      <c r="CE81" s="123"/>
      <c r="CF81" s="123"/>
      <c r="CG81" s="123"/>
      <c r="CH81" s="123"/>
      <c r="CI81" s="123"/>
      <c r="CJ81" s="123"/>
      <c r="CK81" s="123"/>
      <c r="CL81" s="123"/>
      <c r="CM81" s="123"/>
    </row>
    <row r="82" spans="1:91" s="101" customFormat="1" x14ac:dyDescent="0.25">
      <c r="A82" s="104"/>
      <c r="B82" s="104"/>
      <c r="C82" s="104"/>
      <c r="D82" s="117"/>
      <c r="E82" s="102"/>
      <c r="F82" s="102"/>
      <c r="G82" s="102"/>
      <c r="H82" s="102"/>
      <c r="I82" s="102"/>
      <c r="J82" s="102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  <c r="CA82" s="123"/>
      <c r="CB82" s="123"/>
      <c r="CC82" s="123"/>
      <c r="CD82" s="123"/>
      <c r="CE82" s="123"/>
      <c r="CF82" s="123"/>
      <c r="CG82" s="123"/>
      <c r="CH82" s="123"/>
      <c r="CI82" s="123"/>
      <c r="CJ82" s="123"/>
      <c r="CK82" s="123"/>
      <c r="CL82" s="123"/>
      <c r="CM82" s="123"/>
    </row>
    <row r="83" spans="1:91" s="101" customFormat="1" x14ac:dyDescent="0.25">
      <c r="A83" s="104"/>
      <c r="B83" s="104"/>
      <c r="C83" s="104"/>
      <c r="D83" s="117"/>
      <c r="E83" s="102"/>
      <c r="F83" s="102"/>
      <c r="G83" s="102"/>
      <c r="H83" s="102"/>
      <c r="I83" s="102"/>
      <c r="J83" s="102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3"/>
      <c r="CL83" s="123"/>
      <c r="CM83" s="123"/>
    </row>
    <row r="84" spans="1:91" s="101" customFormat="1" x14ac:dyDescent="0.25">
      <c r="A84" s="104"/>
      <c r="B84" s="104"/>
      <c r="C84" s="104"/>
      <c r="D84" s="117"/>
      <c r="E84" s="102"/>
      <c r="F84" s="102"/>
      <c r="G84" s="102"/>
      <c r="H84" s="102"/>
      <c r="I84" s="102"/>
      <c r="J84" s="102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  <c r="CA84" s="123"/>
      <c r="CB84" s="123"/>
      <c r="CC84" s="123"/>
      <c r="CD84" s="123"/>
      <c r="CE84" s="123"/>
      <c r="CF84" s="123"/>
      <c r="CG84" s="123"/>
      <c r="CH84" s="123"/>
      <c r="CI84" s="123"/>
      <c r="CJ84" s="123"/>
      <c r="CK84" s="123"/>
      <c r="CL84" s="123"/>
      <c r="CM84" s="123"/>
    </row>
    <row r="85" spans="1:91" s="101" customFormat="1" x14ac:dyDescent="0.25">
      <c r="A85" s="104"/>
      <c r="B85" s="104"/>
      <c r="C85" s="104"/>
      <c r="D85" s="117"/>
      <c r="E85" s="102"/>
      <c r="F85" s="102"/>
      <c r="G85" s="102"/>
      <c r="H85" s="102"/>
      <c r="I85" s="102"/>
      <c r="J85" s="102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/>
      <c r="CG85" s="123"/>
      <c r="CH85" s="123"/>
      <c r="CI85" s="123"/>
      <c r="CJ85" s="123"/>
      <c r="CK85" s="123"/>
      <c r="CL85" s="123"/>
      <c r="CM85" s="123"/>
    </row>
    <row r="86" spans="1:91" s="101" customFormat="1" x14ac:dyDescent="0.25">
      <c r="A86" s="104"/>
      <c r="B86" s="104"/>
      <c r="C86" s="104"/>
      <c r="D86" s="117"/>
      <c r="E86" s="102"/>
      <c r="F86" s="102"/>
      <c r="G86" s="102"/>
      <c r="H86" s="102"/>
      <c r="I86" s="102"/>
      <c r="J86" s="102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  <c r="CA86" s="123"/>
      <c r="CB86" s="123"/>
      <c r="CC86" s="123"/>
      <c r="CD86" s="123"/>
      <c r="CE86" s="123"/>
      <c r="CF86" s="123"/>
      <c r="CG86" s="123"/>
      <c r="CH86" s="123"/>
      <c r="CI86" s="123"/>
      <c r="CJ86" s="123"/>
      <c r="CK86" s="123"/>
      <c r="CL86" s="123"/>
      <c r="CM86" s="123"/>
    </row>
    <row r="87" spans="1:91" s="101" customFormat="1" x14ac:dyDescent="0.25">
      <c r="A87" s="104"/>
      <c r="B87" s="104"/>
      <c r="C87" s="104"/>
      <c r="D87" s="117"/>
      <c r="E87" s="102"/>
      <c r="F87" s="102"/>
      <c r="G87" s="102"/>
      <c r="H87" s="102"/>
      <c r="I87" s="102"/>
      <c r="J87" s="102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3"/>
      <c r="CA87" s="123"/>
      <c r="CB87" s="123"/>
      <c r="CC87" s="123"/>
      <c r="CD87" s="123"/>
      <c r="CE87" s="123"/>
      <c r="CF87" s="123"/>
      <c r="CG87" s="123"/>
      <c r="CH87" s="123"/>
      <c r="CI87" s="123"/>
      <c r="CJ87" s="123"/>
      <c r="CK87" s="123"/>
      <c r="CL87" s="123"/>
      <c r="CM87" s="123"/>
    </row>
    <row r="88" spans="1:91" s="101" customFormat="1" x14ac:dyDescent="0.25">
      <c r="A88" s="104"/>
      <c r="B88" s="104"/>
      <c r="C88" s="104"/>
      <c r="D88" s="117"/>
      <c r="E88" s="102"/>
      <c r="F88" s="102"/>
      <c r="G88" s="102"/>
      <c r="H88" s="102"/>
      <c r="I88" s="102"/>
      <c r="J88" s="102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  <c r="BU88" s="123"/>
      <c r="BV88" s="123"/>
      <c r="BW88" s="123"/>
      <c r="BX88" s="123"/>
      <c r="BY88" s="123"/>
      <c r="BZ88" s="123"/>
      <c r="CA88" s="123"/>
      <c r="CB88" s="123"/>
      <c r="CC88" s="123"/>
      <c r="CD88" s="123"/>
      <c r="CE88" s="123"/>
      <c r="CF88" s="123"/>
      <c r="CG88" s="123"/>
      <c r="CH88" s="123"/>
      <c r="CI88" s="123"/>
      <c r="CJ88" s="123"/>
      <c r="CK88" s="123"/>
      <c r="CL88" s="123"/>
      <c r="CM88" s="123"/>
    </row>
    <row r="89" spans="1:91" s="101" customFormat="1" x14ac:dyDescent="0.25">
      <c r="A89" s="104"/>
      <c r="B89" s="104"/>
      <c r="C89" s="104"/>
      <c r="D89" s="117"/>
      <c r="E89" s="102"/>
      <c r="F89" s="102"/>
      <c r="G89" s="102"/>
      <c r="H89" s="102"/>
      <c r="I89" s="102"/>
      <c r="J89" s="102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3"/>
      <c r="BW89" s="123"/>
      <c r="BX89" s="123"/>
      <c r="BY89" s="123"/>
      <c r="BZ89" s="123"/>
      <c r="CA89" s="123"/>
      <c r="CB89" s="123"/>
      <c r="CC89" s="123"/>
      <c r="CD89" s="123"/>
      <c r="CE89" s="123"/>
      <c r="CF89" s="123"/>
      <c r="CG89" s="123"/>
      <c r="CH89" s="123"/>
      <c r="CI89" s="123"/>
      <c r="CJ89" s="123"/>
      <c r="CK89" s="123"/>
      <c r="CL89" s="123"/>
      <c r="CM89" s="123"/>
    </row>
    <row r="90" spans="1:91" s="101" customFormat="1" x14ac:dyDescent="0.25">
      <c r="A90" s="104"/>
      <c r="B90" s="104"/>
      <c r="C90" s="104"/>
      <c r="D90" s="117"/>
      <c r="E90" s="102"/>
      <c r="F90" s="102"/>
      <c r="G90" s="102"/>
      <c r="H90" s="102"/>
      <c r="I90" s="102"/>
      <c r="J90" s="102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  <c r="BX90" s="123"/>
      <c r="BY90" s="123"/>
      <c r="BZ90" s="123"/>
      <c r="CA90" s="123"/>
      <c r="CB90" s="123"/>
      <c r="CC90" s="123"/>
      <c r="CD90" s="123"/>
      <c r="CE90" s="123"/>
      <c r="CF90" s="123"/>
      <c r="CG90" s="123"/>
      <c r="CH90" s="123"/>
      <c r="CI90" s="123"/>
      <c r="CJ90" s="123"/>
      <c r="CK90" s="123"/>
      <c r="CL90" s="123"/>
      <c r="CM90" s="123"/>
    </row>
    <row r="91" spans="1:91" s="101" customFormat="1" x14ac:dyDescent="0.25">
      <c r="A91" s="104"/>
      <c r="B91" s="104"/>
      <c r="C91" s="104"/>
      <c r="D91" s="117"/>
      <c r="E91" s="102"/>
      <c r="F91" s="102"/>
      <c r="G91" s="102"/>
      <c r="H91" s="102"/>
      <c r="I91" s="102"/>
      <c r="J91" s="102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X91" s="123"/>
      <c r="BY91" s="123"/>
      <c r="BZ91" s="123"/>
      <c r="CA91" s="123"/>
      <c r="CB91" s="123"/>
      <c r="CC91" s="123"/>
      <c r="CD91" s="123"/>
      <c r="CE91" s="123"/>
      <c r="CF91" s="123"/>
      <c r="CG91" s="123"/>
      <c r="CH91" s="123"/>
      <c r="CI91" s="123"/>
      <c r="CJ91" s="123"/>
      <c r="CK91" s="123"/>
      <c r="CL91" s="123"/>
      <c r="CM91" s="123"/>
    </row>
    <row r="92" spans="1:91" s="101" customFormat="1" x14ac:dyDescent="0.25">
      <c r="A92" s="104"/>
      <c r="B92" s="104"/>
      <c r="C92" s="104"/>
      <c r="D92" s="117"/>
      <c r="E92" s="102"/>
      <c r="F92" s="102"/>
      <c r="G92" s="102"/>
      <c r="H92" s="102"/>
      <c r="I92" s="102"/>
      <c r="J92" s="102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3"/>
      <c r="CA92" s="123"/>
      <c r="CB92" s="123"/>
      <c r="CC92" s="123"/>
      <c r="CD92" s="123"/>
      <c r="CE92" s="123"/>
      <c r="CF92" s="123"/>
      <c r="CG92" s="123"/>
      <c r="CH92" s="123"/>
      <c r="CI92" s="123"/>
      <c r="CJ92" s="123"/>
      <c r="CK92" s="123"/>
      <c r="CL92" s="123"/>
      <c r="CM92" s="123"/>
    </row>
    <row r="93" spans="1:91" s="101" customFormat="1" x14ac:dyDescent="0.25">
      <c r="A93" s="104"/>
      <c r="B93" s="104"/>
      <c r="C93" s="104"/>
      <c r="D93" s="117"/>
      <c r="E93" s="102"/>
      <c r="F93" s="102"/>
      <c r="G93" s="102"/>
      <c r="H93" s="102"/>
      <c r="I93" s="102"/>
      <c r="J93" s="102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3"/>
      <c r="BV93" s="123"/>
      <c r="BW93" s="123"/>
      <c r="BX93" s="123"/>
      <c r="BY93" s="123"/>
      <c r="BZ93" s="123"/>
      <c r="CA93" s="123"/>
      <c r="CB93" s="123"/>
      <c r="CC93" s="123"/>
      <c r="CD93" s="123"/>
      <c r="CE93" s="123"/>
      <c r="CF93" s="123"/>
      <c r="CG93" s="123"/>
      <c r="CH93" s="123"/>
      <c r="CI93" s="123"/>
      <c r="CJ93" s="123"/>
      <c r="CK93" s="123"/>
      <c r="CL93" s="123"/>
      <c r="CM93" s="123"/>
    </row>
    <row r="94" spans="1:91" s="101" customFormat="1" x14ac:dyDescent="0.25">
      <c r="A94" s="104"/>
      <c r="B94" s="104"/>
      <c r="C94" s="104"/>
      <c r="D94" s="117"/>
      <c r="E94" s="102"/>
      <c r="F94" s="102"/>
      <c r="G94" s="102"/>
      <c r="H94" s="102"/>
      <c r="I94" s="102"/>
      <c r="J94" s="102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/>
      <c r="BL94" s="123"/>
      <c r="BM94" s="123"/>
      <c r="BN94" s="123"/>
      <c r="BO94" s="123"/>
      <c r="BP94" s="123"/>
      <c r="BQ94" s="123"/>
      <c r="BR94" s="123"/>
      <c r="BS94" s="123"/>
      <c r="BT94" s="123"/>
      <c r="BU94" s="123"/>
      <c r="BV94" s="123"/>
      <c r="BW94" s="123"/>
      <c r="BX94" s="123"/>
      <c r="BY94" s="123"/>
      <c r="BZ94" s="123"/>
      <c r="CA94" s="123"/>
      <c r="CB94" s="123"/>
      <c r="CC94" s="123"/>
      <c r="CD94" s="123"/>
      <c r="CE94" s="123"/>
      <c r="CF94" s="123"/>
      <c r="CG94" s="123"/>
      <c r="CH94" s="123"/>
      <c r="CI94" s="123"/>
      <c r="CJ94" s="123"/>
      <c r="CK94" s="123"/>
      <c r="CL94" s="123"/>
      <c r="CM94" s="123"/>
    </row>
    <row r="95" spans="1:91" s="101" customFormat="1" x14ac:dyDescent="0.25">
      <c r="A95" s="104"/>
      <c r="B95" s="104"/>
      <c r="C95" s="104"/>
      <c r="D95" s="117"/>
      <c r="E95" s="102"/>
      <c r="F95" s="102"/>
      <c r="G95" s="102"/>
      <c r="H95" s="102"/>
      <c r="I95" s="102"/>
      <c r="J95" s="102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3"/>
      <c r="BL95" s="123"/>
      <c r="BM95" s="123"/>
      <c r="BN95" s="123"/>
      <c r="BO95" s="123"/>
      <c r="BP95" s="123"/>
      <c r="BQ95" s="123"/>
      <c r="BR95" s="123"/>
      <c r="BS95" s="123"/>
      <c r="BT95" s="123"/>
      <c r="BU95" s="123"/>
      <c r="BV95" s="123"/>
      <c r="BW95" s="123"/>
      <c r="BX95" s="123"/>
      <c r="BY95" s="123"/>
      <c r="BZ95" s="123"/>
      <c r="CA95" s="123"/>
      <c r="CB95" s="123"/>
      <c r="CC95" s="123"/>
      <c r="CD95" s="123"/>
      <c r="CE95" s="123"/>
      <c r="CF95" s="123"/>
      <c r="CG95" s="123"/>
      <c r="CH95" s="123"/>
      <c r="CI95" s="123"/>
      <c r="CJ95" s="123"/>
      <c r="CK95" s="123"/>
      <c r="CL95" s="123"/>
      <c r="CM95" s="123"/>
    </row>
    <row r="96" spans="1:91" s="101" customFormat="1" x14ac:dyDescent="0.25">
      <c r="A96" s="104"/>
      <c r="B96" s="104"/>
      <c r="C96" s="104"/>
      <c r="D96" s="117"/>
      <c r="E96" s="102"/>
      <c r="F96" s="102"/>
      <c r="G96" s="102"/>
      <c r="H96" s="102"/>
      <c r="I96" s="102"/>
      <c r="J96" s="102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23"/>
      <c r="BK96" s="123"/>
      <c r="BL96" s="123"/>
      <c r="BM96" s="123"/>
      <c r="BN96" s="123"/>
      <c r="BO96" s="123"/>
      <c r="BP96" s="123"/>
      <c r="BQ96" s="123"/>
      <c r="BR96" s="123"/>
      <c r="BS96" s="123"/>
      <c r="BT96" s="123"/>
      <c r="BU96" s="123"/>
      <c r="BV96" s="123"/>
      <c r="BW96" s="123"/>
      <c r="BX96" s="123"/>
      <c r="BY96" s="123"/>
      <c r="BZ96" s="123"/>
      <c r="CA96" s="123"/>
      <c r="CB96" s="123"/>
      <c r="CC96" s="123"/>
      <c r="CD96" s="123"/>
      <c r="CE96" s="123"/>
      <c r="CF96" s="123"/>
      <c r="CG96" s="123"/>
      <c r="CH96" s="123"/>
      <c r="CI96" s="123"/>
      <c r="CJ96" s="123"/>
      <c r="CK96" s="123"/>
      <c r="CL96" s="123"/>
      <c r="CM96" s="123"/>
    </row>
    <row r="97" spans="1:91" s="101" customFormat="1" x14ac:dyDescent="0.25">
      <c r="A97" s="104"/>
      <c r="B97" s="104"/>
      <c r="C97" s="104"/>
      <c r="D97" s="117"/>
      <c r="E97" s="102"/>
      <c r="F97" s="102"/>
      <c r="G97" s="102"/>
      <c r="H97" s="102"/>
      <c r="I97" s="102"/>
      <c r="J97" s="102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3"/>
      <c r="BL97" s="123"/>
      <c r="BM97" s="123"/>
      <c r="BN97" s="123"/>
      <c r="BO97" s="123"/>
      <c r="BP97" s="123"/>
      <c r="BQ97" s="123"/>
      <c r="BR97" s="123"/>
      <c r="BS97" s="123"/>
      <c r="BT97" s="123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  <c r="CH97" s="123"/>
      <c r="CI97" s="123"/>
      <c r="CJ97" s="123"/>
      <c r="CK97" s="123"/>
      <c r="CL97" s="123"/>
      <c r="CM97" s="123"/>
    </row>
    <row r="98" spans="1:91" s="101" customFormat="1" x14ac:dyDescent="0.25">
      <c r="A98" s="104"/>
      <c r="B98" s="104"/>
      <c r="C98" s="104"/>
      <c r="D98" s="117"/>
      <c r="E98" s="102"/>
      <c r="F98" s="102"/>
      <c r="G98" s="102"/>
      <c r="H98" s="102"/>
      <c r="I98" s="102"/>
      <c r="J98" s="102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  <c r="BE98" s="123"/>
      <c r="BF98" s="123"/>
      <c r="BG98" s="123"/>
      <c r="BH98" s="123"/>
      <c r="BI98" s="123"/>
      <c r="BJ98" s="123"/>
      <c r="BK98" s="123"/>
      <c r="BL98" s="123"/>
      <c r="BM98" s="123"/>
      <c r="BN98" s="123"/>
      <c r="BO98" s="123"/>
      <c r="BP98" s="123"/>
      <c r="BQ98" s="123"/>
      <c r="BR98" s="123"/>
      <c r="BS98" s="123"/>
      <c r="BT98" s="123"/>
      <c r="BU98" s="123"/>
      <c r="BV98" s="123"/>
      <c r="BW98" s="123"/>
      <c r="BX98" s="123"/>
      <c r="BY98" s="123"/>
      <c r="BZ98" s="123"/>
      <c r="CA98" s="123"/>
      <c r="CB98" s="123"/>
      <c r="CC98" s="123"/>
      <c r="CD98" s="123"/>
      <c r="CE98" s="123"/>
      <c r="CF98" s="123"/>
      <c r="CG98" s="123"/>
      <c r="CH98" s="123"/>
      <c r="CI98" s="123"/>
      <c r="CJ98" s="123"/>
      <c r="CK98" s="123"/>
      <c r="CL98" s="123"/>
      <c r="CM98" s="123"/>
    </row>
    <row r="99" spans="1:91" s="101" customFormat="1" x14ac:dyDescent="0.25">
      <c r="A99" s="104"/>
      <c r="B99" s="104"/>
      <c r="C99" s="104"/>
      <c r="D99" s="117"/>
      <c r="E99" s="102"/>
      <c r="F99" s="102"/>
      <c r="G99" s="102"/>
      <c r="H99" s="102"/>
      <c r="I99" s="102"/>
      <c r="J99" s="102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23"/>
      <c r="AM99" s="123"/>
      <c r="AN99" s="123"/>
      <c r="AO99" s="123"/>
      <c r="AP99" s="123"/>
      <c r="AQ99" s="123"/>
      <c r="AR99" s="123"/>
      <c r="AS99" s="123"/>
      <c r="AT99" s="123"/>
      <c r="AU99" s="123"/>
      <c r="AV99" s="123"/>
      <c r="AW99" s="123"/>
      <c r="AX99" s="123"/>
      <c r="AY99" s="123"/>
      <c r="AZ99" s="123"/>
      <c r="BA99" s="123"/>
      <c r="BB99" s="123"/>
      <c r="BC99" s="123"/>
      <c r="BD99" s="123"/>
      <c r="BE99" s="123"/>
      <c r="BF99" s="123"/>
      <c r="BG99" s="123"/>
      <c r="BH99" s="123"/>
      <c r="BI99" s="123"/>
      <c r="BJ99" s="123"/>
      <c r="BK99" s="123"/>
      <c r="BL99" s="123"/>
      <c r="BM99" s="123"/>
      <c r="BN99" s="123"/>
      <c r="BO99" s="123"/>
      <c r="BP99" s="123"/>
      <c r="BQ99" s="123"/>
      <c r="BR99" s="123"/>
      <c r="BS99" s="123"/>
      <c r="BT99" s="123"/>
      <c r="BU99" s="123"/>
      <c r="BV99" s="123"/>
      <c r="BW99" s="123"/>
      <c r="BX99" s="123"/>
      <c r="BY99" s="123"/>
      <c r="BZ99" s="123"/>
      <c r="CA99" s="123"/>
      <c r="CB99" s="123"/>
      <c r="CC99" s="123"/>
      <c r="CD99" s="123"/>
      <c r="CE99" s="123"/>
      <c r="CF99" s="123"/>
      <c r="CG99" s="123"/>
      <c r="CH99" s="123"/>
      <c r="CI99" s="123"/>
      <c r="CJ99" s="123"/>
      <c r="CK99" s="123"/>
      <c r="CL99" s="123"/>
      <c r="CM99" s="123"/>
    </row>
    <row r="100" spans="1:91" s="101" customFormat="1" x14ac:dyDescent="0.25">
      <c r="A100" s="104"/>
      <c r="B100" s="104"/>
      <c r="C100" s="104"/>
      <c r="D100" s="117"/>
      <c r="E100" s="102"/>
      <c r="F100" s="102"/>
      <c r="G100" s="102"/>
      <c r="H100" s="102"/>
      <c r="I100" s="102"/>
      <c r="J100" s="102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3"/>
      <c r="AQ100" s="123"/>
      <c r="AR100" s="123"/>
      <c r="AS100" s="123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  <c r="BI100" s="123"/>
      <c r="BJ100" s="123"/>
      <c r="BK100" s="123"/>
      <c r="BL100" s="123"/>
      <c r="BM100" s="123"/>
      <c r="BN100" s="123"/>
      <c r="BO100" s="123"/>
      <c r="BP100" s="123"/>
      <c r="BQ100" s="123"/>
      <c r="BR100" s="123"/>
      <c r="BS100" s="123"/>
      <c r="BT100" s="123"/>
      <c r="BU100" s="123"/>
      <c r="BV100" s="123"/>
      <c r="BW100" s="123"/>
      <c r="BX100" s="123"/>
      <c r="BY100" s="123"/>
      <c r="BZ100" s="123"/>
      <c r="CA100" s="123"/>
      <c r="CB100" s="123"/>
      <c r="CC100" s="123"/>
      <c r="CD100" s="123"/>
      <c r="CE100" s="123"/>
      <c r="CF100" s="123"/>
      <c r="CG100" s="123"/>
      <c r="CH100" s="123"/>
      <c r="CI100" s="123"/>
      <c r="CJ100" s="123"/>
      <c r="CK100" s="123"/>
      <c r="CL100" s="123"/>
      <c r="CM100" s="123"/>
    </row>
    <row r="101" spans="1:91" s="101" customFormat="1" x14ac:dyDescent="0.25">
      <c r="A101" s="104"/>
      <c r="B101" s="104"/>
      <c r="C101" s="104"/>
      <c r="D101" s="117"/>
      <c r="E101" s="102"/>
      <c r="F101" s="102"/>
      <c r="G101" s="102"/>
      <c r="H101" s="102"/>
      <c r="I101" s="102"/>
      <c r="J101" s="102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3"/>
      <c r="BL101" s="123"/>
      <c r="BM101" s="123"/>
      <c r="BN101" s="123"/>
      <c r="BO101" s="123"/>
      <c r="BP101" s="123"/>
      <c r="BQ101" s="123"/>
      <c r="BR101" s="123"/>
      <c r="BS101" s="123"/>
      <c r="BT101" s="123"/>
      <c r="BU101" s="123"/>
      <c r="BV101" s="123"/>
      <c r="BW101" s="123"/>
      <c r="BX101" s="123"/>
      <c r="BY101" s="123"/>
      <c r="BZ101" s="123"/>
      <c r="CA101" s="123"/>
      <c r="CB101" s="123"/>
      <c r="CC101" s="123"/>
      <c r="CD101" s="123"/>
      <c r="CE101" s="123"/>
      <c r="CF101" s="123"/>
      <c r="CG101" s="123"/>
      <c r="CH101" s="123"/>
      <c r="CI101" s="123"/>
      <c r="CJ101" s="123"/>
      <c r="CK101" s="123"/>
      <c r="CL101" s="123"/>
      <c r="CM101" s="123"/>
    </row>
    <row r="102" spans="1:91" s="101" customFormat="1" x14ac:dyDescent="0.25">
      <c r="A102" s="104"/>
      <c r="B102" s="104"/>
      <c r="C102" s="104"/>
      <c r="D102" s="117"/>
      <c r="E102" s="102"/>
      <c r="F102" s="102"/>
      <c r="G102" s="102"/>
      <c r="H102" s="102"/>
      <c r="I102" s="102"/>
      <c r="J102" s="102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23"/>
      <c r="AP102" s="123"/>
      <c r="AQ102" s="123"/>
      <c r="AR102" s="123"/>
      <c r="AS102" s="123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3"/>
      <c r="BJ102" s="123"/>
      <c r="BK102" s="123"/>
      <c r="BL102" s="123"/>
      <c r="BM102" s="123"/>
      <c r="BN102" s="123"/>
      <c r="BO102" s="123"/>
      <c r="BP102" s="123"/>
      <c r="BQ102" s="123"/>
      <c r="BR102" s="123"/>
      <c r="BS102" s="123"/>
      <c r="BT102" s="123"/>
      <c r="BU102" s="123"/>
      <c r="BV102" s="123"/>
      <c r="BW102" s="123"/>
      <c r="BX102" s="123"/>
      <c r="BY102" s="123"/>
      <c r="BZ102" s="123"/>
      <c r="CA102" s="123"/>
      <c r="CB102" s="123"/>
      <c r="CC102" s="123"/>
      <c r="CD102" s="123"/>
      <c r="CE102" s="123"/>
      <c r="CF102" s="123"/>
      <c r="CG102" s="123"/>
      <c r="CH102" s="123"/>
      <c r="CI102" s="123"/>
      <c r="CJ102" s="123"/>
      <c r="CK102" s="123"/>
      <c r="CL102" s="123"/>
      <c r="CM102" s="123"/>
    </row>
    <row r="103" spans="1:91" s="101" customFormat="1" x14ac:dyDescent="0.25">
      <c r="A103" s="104"/>
      <c r="B103" s="104"/>
      <c r="C103" s="104"/>
      <c r="D103" s="117"/>
      <c r="E103" s="102"/>
      <c r="F103" s="102"/>
      <c r="G103" s="102"/>
      <c r="H103" s="102"/>
      <c r="I103" s="102"/>
      <c r="J103" s="102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  <c r="AX103" s="123"/>
      <c r="AY103" s="123"/>
      <c r="AZ103" s="123"/>
      <c r="BA103" s="123"/>
      <c r="BB103" s="123"/>
      <c r="BC103" s="123"/>
      <c r="BD103" s="123"/>
      <c r="BE103" s="123"/>
      <c r="BF103" s="123"/>
      <c r="BG103" s="123"/>
      <c r="BH103" s="123"/>
      <c r="BI103" s="123"/>
      <c r="BJ103" s="123"/>
      <c r="BK103" s="123"/>
      <c r="BL103" s="123"/>
      <c r="BM103" s="123"/>
      <c r="BN103" s="123"/>
      <c r="BO103" s="123"/>
      <c r="BP103" s="123"/>
      <c r="BQ103" s="123"/>
      <c r="BR103" s="123"/>
      <c r="BS103" s="123"/>
      <c r="BT103" s="123"/>
      <c r="BU103" s="123"/>
      <c r="BV103" s="123"/>
      <c r="BW103" s="123"/>
      <c r="BX103" s="123"/>
      <c r="BY103" s="123"/>
      <c r="BZ103" s="123"/>
      <c r="CA103" s="123"/>
      <c r="CB103" s="123"/>
      <c r="CC103" s="123"/>
      <c r="CD103" s="123"/>
      <c r="CE103" s="123"/>
      <c r="CF103" s="123"/>
      <c r="CG103" s="123"/>
      <c r="CH103" s="123"/>
      <c r="CI103" s="123"/>
      <c r="CJ103" s="123"/>
      <c r="CK103" s="123"/>
      <c r="CL103" s="123"/>
      <c r="CM103" s="123"/>
    </row>
    <row r="104" spans="1:91" s="101" customFormat="1" x14ac:dyDescent="0.25">
      <c r="A104" s="104"/>
      <c r="B104" s="104"/>
      <c r="C104" s="104"/>
      <c r="D104" s="117"/>
      <c r="E104" s="102"/>
      <c r="F104" s="102"/>
      <c r="G104" s="102"/>
      <c r="H104" s="102"/>
      <c r="I104" s="102"/>
      <c r="J104" s="102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23"/>
      <c r="BP104" s="123"/>
      <c r="BQ104" s="123"/>
      <c r="BR104" s="123"/>
      <c r="BS104" s="123"/>
      <c r="BT104" s="123"/>
      <c r="BU104" s="123"/>
      <c r="BV104" s="123"/>
      <c r="BW104" s="123"/>
      <c r="BX104" s="123"/>
      <c r="BY104" s="123"/>
      <c r="BZ104" s="123"/>
      <c r="CA104" s="123"/>
      <c r="CB104" s="123"/>
      <c r="CC104" s="123"/>
      <c r="CD104" s="123"/>
      <c r="CE104" s="123"/>
      <c r="CF104" s="123"/>
      <c r="CG104" s="123"/>
      <c r="CH104" s="123"/>
      <c r="CI104" s="123"/>
      <c r="CJ104" s="123"/>
      <c r="CK104" s="123"/>
      <c r="CL104" s="123"/>
      <c r="CM104" s="123"/>
    </row>
    <row r="105" spans="1:91" s="101" customFormat="1" x14ac:dyDescent="0.25">
      <c r="A105" s="104"/>
      <c r="B105" s="104"/>
      <c r="C105" s="104"/>
      <c r="D105" s="117"/>
      <c r="E105" s="102"/>
      <c r="F105" s="102"/>
      <c r="G105" s="102"/>
      <c r="H105" s="102"/>
      <c r="I105" s="102"/>
      <c r="J105" s="102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3"/>
      <c r="BJ105" s="123"/>
      <c r="BK105" s="123"/>
      <c r="BL105" s="123"/>
      <c r="BM105" s="123"/>
      <c r="BN105" s="123"/>
      <c r="BO105" s="123"/>
      <c r="BP105" s="123"/>
      <c r="BQ105" s="123"/>
      <c r="BR105" s="123"/>
      <c r="BS105" s="123"/>
      <c r="BT105" s="123"/>
      <c r="BU105" s="123"/>
      <c r="BV105" s="123"/>
      <c r="BW105" s="123"/>
      <c r="BX105" s="123"/>
      <c r="BY105" s="123"/>
      <c r="BZ105" s="123"/>
      <c r="CA105" s="123"/>
      <c r="CB105" s="123"/>
      <c r="CC105" s="123"/>
      <c r="CD105" s="123"/>
      <c r="CE105" s="123"/>
      <c r="CF105" s="123"/>
      <c r="CG105" s="123"/>
      <c r="CH105" s="123"/>
      <c r="CI105" s="123"/>
      <c r="CJ105" s="123"/>
      <c r="CK105" s="123"/>
      <c r="CL105" s="123"/>
      <c r="CM105" s="123"/>
    </row>
    <row r="106" spans="1:91" s="101" customFormat="1" x14ac:dyDescent="0.25">
      <c r="A106" s="104"/>
      <c r="B106" s="104"/>
      <c r="C106" s="104"/>
      <c r="D106" s="117"/>
      <c r="E106" s="102"/>
      <c r="F106" s="102"/>
      <c r="G106" s="102"/>
      <c r="H106" s="102"/>
      <c r="I106" s="102"/>
      <c r="J106" s="102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  <c r="BJ106" s="123"/>
      <c r="BK106" s="123"/>
      <c r="BL106" s="123"/>
      <c r="BM106" s="123"/>
      <c r="BN106" s="123"/>
      <c r="BO106" s="123"/>
      <c r="BP106" s="123"/>
      <c r="BQ106" s="123"/>
      <c r="BR106" s="123"/>
      <c r="BS106" s="123"/>
      <c r="BT106" s="123"/>
      <c r="BU106" s="123"/>
      <c r="BV106" s="123"/>
      <c r="BW106" s="123"/>
      <c r="BX106" s="123"/>
      <c r="BY106" s="123"/>
      <c r="BZ106" s="123"/>
      <c r="CA106" s="123"/>
      <c r="CB106" s="123"/>
      <c r="CC106" s="123"/>
      <c r="CD106" s="123"/>
      <c r="CE106" s="123"/>
      <c r="CF106" s="123"/>
      <c r="CG106" s="123"/>
      <c r="CH106" s="123"/>
      <c r="CI106" s="123"/>
      <c r="CJ106" s="123"/>
      <c r="CK106" s="123"/>
      <c r="CL106" s="123"/>
      <c r="CM106" s="123"/>
    </row>
    <row r="107" spans="1:91" s="101" customFormat="1" x14ac:dyDescent="0.25">
      <c r="A107" s="104"/>
      <c r="B107" s="104"/>
      <c r="C107" s="104"/>
      <c r="D107" s="117"/>
      <c r="E107" s="102"/>
      <c r="F107" s="102"/>
      <c r="G107" s="102"/>
      <c r="H107" s="102"/>
      <c r="I107" s="102"/>
      <c r="J107" s="102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23"/>
      <c r="BK107" s="123"/>
      <c r="BL107" s="123"/>
      <c r="BM107" s="123"/>
      <c r="BN107" s="123"/>
      <c r="BO107" s="123"/>
      <c r="BP107" s="123"/>
      <c r="BQ107" s="123"/>
      <c r="BR107" s="123"/>
      <c r="BS107" s="123"/>
      <c r="BT107" s="123"/>
      <c r="BU107" s="123"/>
      <c r="BV107" s="123"/>
      <c r="BW107" s="123"/>
      <c r="BX107" s="123"/>
      <c r="BY107" s="123"/>
      <c r="BZ107" s="123"/>
      <c r="CA107" s="123"/>
      <c r="CB107" s="123"/>
      <c r="CC107" s="123"/>
      <c r="CD107" s="123"/>
      <c r="CE107" s="123"/>
      <c r="CF107" s="123"/>
      <c r="CG107" s="123"/>
      <c r="CH107" s="123"/>
      <c r="CI107" s="123"/>
      <c r="CJ107" s="123"/>
      <c r="CK107" s="123"/>
      <c r="CL107" s="123"/>
      <c r="CM107" s="123"/>
    </row>
    <row r="108" spans="1:91" s="101" customFormat="1" x14ac:dyDescent="0.25">
      <c r="A108" s="104"/>
      <c r="B108" s="104"/>
      <c r="C108" s="104"/>
      <c r="D108" s="117"/>
      <c r="E108" s="102"/>
      <c r="F108" s="102"/>
      <c r="G108" s="102"/>
      <c r="H108" s="102"/>
      <c r="I108" s="102"/>
      <c r="J108" s="102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123"/>
      <c r="AP108" s="123"/>
      <c r="AQ108" s="123"/>
      <c r="AR108" s="123"/>
      <c r="AS108" s="123"/>
      <c r="AT108" s="123"/>
      <c r="AU108" s="123"/>
      <c r="AV108" s="123"/>
      <c r="AW108" s="123"/>
      <c r="AX108" s="123"/>
      <c r="AY108" s="123"/>
      <c r="AZ108" s="123"/>
      <c r="BA108" s="123"/>
      <c r="BB108" s="123"/>
      <c r="BC108" s="123"/>
      <c r="BD108" s="123"/>
      <c r="BE108" s="123"/>
      <c r="BF108" s="123"/>
      <c r="BG108" s="123"/>
      <c r="BH108" s="123"/>
      <c r="BI108" s="123"/>
      <c r="BJ108" s="123"/>
      <c r="BK108" s="123"/>
      <c r="BL108" s="123"/>
      <c r="BM108" s="123"/>
      <c r="BN108" s="123"/>
      <c r="BO108" s="123"/>
      <c r="BP108" s="123"/>
      <c r="BQ108" s="123"/>
      <c r="BR108" s="123"/>
      <c r="BS108" s="123"/>
      <c r="BT108" s="123"/>
      <c r="BU108" s="123"/>
      <c r="BV108" s="123"/>
      <c r="BW108" s="123"/>
      <c r="BX108" s="123"/>
      <c r="BY108" s="123"/>
      <c r="BZ108" s="123"/>
      <c r="CA108" s="123"/>
      <c r="CB108" s="123"/>
      <c r="CC108" s="123"/>
      <c r="CD108" s="123"/>
      <c r="CE108" s="123"/>
      <c r="CF108" s="123"/>
      <c r="CG108" s="123"/>
      <c r="CH108" s="123"/>
      <c r="CI108" s="123"/>
      <c r="CJ108" s="123"/>
      <c r="CK108" s="123"/>
      <c r="CL108" s="123"/>
      <c r="CM108" s="123"/>
    </row>
    <row r="109" spans="1:91" s="101" customFormat="1" x14ac:dyDescent="0.25">
      <c r="A109" s="104"/>
      <c r="B109" s="104"/>
      <c r="C109" s="104"/>
      <c r="D109" s="117"/>
      <c r="E109" s="102"/>
      <c r="F109" s="102"/>
      <c r="G109" s="102"/>
      <c r="H109" s="102"/>
      <c r="I109" s="102"/>
      <c r="J109" s="102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  <c r="BH109" s="123"/>
      <c r="BI109" s="123"/>
      <c r="BJ109" s="123"/>
      <c r="BK109" s="123"/>
      <c r="BL109" s="123"/>
      <c r="BM109" s="123"/>
      <c r="BN109" s="123"/>
      <c r="BO109" s="123"/>
      <c r="BP109" s="123"/>
      <c r="BQ109" s="123"/>
      <c r="BR109" s="123"/>
      <c r="BS109" s="123"/>
      <c r="BT109" s="123"/>
      <c r="BU109" s="123"/>
      <c r="BV109" s="123"/>
      <c r="BW109" s="123"/>
      <c r="BX109" s="123"/>
      <c r="BY109" s="123"/>
      <c r="BZ109" s="123"/>
      <c r="CA109" s="123"/>
      <c r="CB109" s="123"/>
      <c r="CC109" s="123"/>
      <c r="CD109" s="123"/>
      <c r="CE109" s="123"/>
      <c r="CF109" s="123"/>
      <c r="CG109" s="123"/>
      <c r="CH109" s="123"/>
      <c r="CI109" s="123"/>
      <c r="CJ109" s="123"/>
      <c r="CK109" s="123"/>
      <c r="CL109" s="123"/>
      <c r="CM109" s="123"/>
    </row>
    <row r="110" spans="1:91" s="101" customFormat="1" x14ac:dyDescent="0.25">
      <c r="A110" s="104"/>
      <c r="B110" s="104"/>
      <c r="C110" s="104"/>
      <c r="D110" s="117"/>
      <c r="E110" s="102"/>
      <c r="F110" s="102"/>
      <c r="G110" s="102"/>
      <c r="H110" s="102"/>
      <c r="I110" s="102"/>
      <c r="J110" s="102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3"/>
      <c r="BB110" s="123"/>
      <c r="BC110" s="123"/>
      <c r="BD110" s="123"/>
      <c r="BE110" s="123"/>
      <c r="BF110" s="123"/>
      <c r="BG110" s="123"/>
      <c r="BH110" s="123"/>
      <c r="BI110" s="123"/>
      <c r="BJ110" s="123"/>
      <c r="BK110" s="123"/>
      <c r="BL110" s="123"/>
      <c r="BM110" s="123"/>
      <c r="BN110" s="123"/>
      <c r="BO110" s="123"/>
      <c r="BP110" s="123"/>
      <c r="BQ110" s="123"/>
      <c r="BR110" s="123"/>
      <c r="BS110" s="123"/>
      <c r="BT110" s="123"/>
      <c r="BU110" s="123"/>
      <c r="BV110" s="123"/>
      <c r="BW110" s="123"/>
      <c r="BX110" s="123"/>
      <c r="BY110" s="123"/>
      <c r="BZ110" s="123"/>
      <c r="CA110" s="123"/>
      <c r="CB110" s="123"/>
      <c r="CC110" s="123"/>
      <c r="CD110" s="123"/>
      <c r="CE110" s="123"/>
      <c r="CF110" s="123"/>
      <c r="CG110" s="123"/>
      <c r="CH110" s="123"/>
      <c r="CI110" s="123"/>
      <c r="CJ110" s="123"/>
      <c r="CK110" s="123"/>
      <c r="CL110" s="123"/>
      <c r="CM110" s="123"/>
    </row>
    <row r="111" spans="1:91" s="101" customFormat="1" x14ac:dyDescent="0.25">
      <c r="A111" s="104"/>
      <c r="B111" s="104"/>
      <c r="C111" s="104"/>
      <c r="D111" s="117"/>
      <c r="E111" s="102"/>
      <c r="F111" s="102"/>
      <c r="G111" s="102"/>
      <c r="H111" s="102"/>
      <c r="I111" s="102"/>
      <c r="J111" s="102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3"/>
      <c r="BI111" s="123"/>
      <c r="BJ111" s="123"/>
      <c r="BK111" s="123"/>
      <c r="BL111" s="123"/>
      <c r="BM111" s="123"/>
      <c r="BN111" s="123"/>
      <c r="BO111" s="123"/>
      <c r="BP111" s="123"/>
      <c r="BQ111" s="123"/>
      <c r="BR111" s="123"/>
      <c r="BS111" s="123"/>
      <c r="BT111" s="123"/>
      <c r="BU111" s="123"/>
      <c r="BV111" s="123"/>
      <c r="BW111" s="123"/>
      <c r="BX111" s="123"/>
      <c r="BY111" s="123"/>
      <c r="BZ111" s="123"/>
      <c r="CA111" s="123"/>
      <c r="CB111" s="123"/>
      <c r="CC111" s="123"/>
      <c r="CD111" s="123"/>
      <c r="CE111" s="123"/>
      <c r="CF111" s="123"/>
      <c r="CG111" s="123"/>
      <c r="CH111" s="123"/>
      <c r="CI111" s="123"/>
      <c r="CJ111" s="123"/>
      <c r="CK111" s="123"/>
      <c r="CL111" s="123"/>
      <c r="CM111" s="123"/>
    </row>
    <row r="112" spans="1:91" s="101" customFormat="1" x14ac:dyDescent="0.25">
      <c r="A112" s="104"/>
      <c r="B112" s="104"/>
      <c r="C112" s="104"/>
      <c r="D112" s="117"/>
      <c r="E112" s="102"/>
      <c r="F112" s="102"/>
      <c r="G112" s="102"/>
      <c r="H112" s="102"/>
      <c r="I112" s="102"/>
      <c r="J112" s="102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123"/>
      <c r="BM112" s="123"/>
      <c r="BN112" s="123"/>
      <c r="BO112" s="123"/>
      <c r="BP112" s="123"/>
      <c r="BQ112" s="123"/>
      <c r="BR112" s="123"/>
      <c r="BS112" s="123"/>
      <c r="BT112" s="123"/>
      <c r="BU112" s="123"/>
      <c r="BV112" s="123"/>
      <c r="BW112" s="123"/>
      <c r="BX112" s="123"/>
      <c r="BY112" s="123"/>
      <c r="BZ112" s="123"/>
      <c r="CA112" s="123"/>
      <c r="CB112" s="123"/>
      <c r="CC112" s="123"/>
      <c r="CD112" s="123"/>
      <c r="CE112" s="123"/>
      <c r="CF112" s="123"/>
      <c r="CG112" s="123"/>
      <c r="CH112" s="123"/>
      <c r="CI112" s="123"/>
      <c r="CJ112" s="123"/>
      <c r="CK112" s="123"/>
      <c r="CL112" s="123"/>
      <c r="CM112" s="123"/>
    </row>
    <row r="113" spans="1:91" s="101" customFormat="1" x14ac:dyDescent="0.25">
      <c r="A113" s="104"/>
      <c r="B113" s="104"/>
      <c r="C113" s="104"/>
      <c r="D113" s="117"/>
      <c r="E113" s="102"/>
      <c r="F113" s="102"/>
      <c r="G113" s="102"/>
      <c r="H113" s="102"/>
      <c r="I113" s="102"/>
      <c r="J113" s="102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3"/>
      <c r="BH113" s="123"/>
      <c r="BI113" s="123"/>
      <c r="BJ113" s="123"/>
      <c r="BK113" s="123"/>
      <c r="BL113" s="123"/>
      <c r="BM113" s="123"/>
      <c r="BN113" s="123"/>
      <c r="BO113" s="123"/>
      <c r="BP113" s="123"/>
      <c r="BQ113" s="123"/>
      <c r="BR113" s="123"/>
      <c r="BS113" s="123"/>
      <c r="BT113" s="123"/>
      <c r="BU113" s="123"/>
      <c r="BV113" s="123"/>
      <c r="BW113" s="123"/>
      <c r="BX113" s="123"/>
      <c r="BY113" s="123"/>
      <c r="BZ113" s="123"/>
      <c r="CA113" s="123"/>
      <c r="CB113" s="123"/>
      <c r="CC113" s="123"/>
      <c r="CD113" s="123"/>
      <c r="CE113" s="123"/>
      <c r="CF113" s="123"/>
      <c r="CG113" s="123"/>
      <c r="CH113" s="123"/>
      <c r="CI113" s="123"/>
      <c r="CJ113" s="123"/>
      <c r="CK113" s="123"/>
      <c r="CL113" s="123"/>
      <c r="CM113" s="123"/>
    </row>
    <row r="114" spans="1:91" s="101" customFormat="1" x14ac:dyDescent="0.25">
      <c r="A114" s="104"/>
      <c r="B114" s="104"/>
      <c r="C114" s="104"/>
      <c r="D114" s="117"/>
      <c r="E114" s="102"/>
      <c r="F114" s="102"/>
      <c r="G114" s="102"/>
      <c r="H114" s="102"/>
      <c r="I114" s="102"/>
      <c r="J114" s="102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  <c r="BF114" s="123"/>
      <c r="BG114" s="123"/>
      <c r="BH114" s="123"/>
      <c r="BI114" s="123"/>
      <c r="BJ114" s="123"/>
      <c r="BK114" s="123"/>
      <c r="BL114" s="123"/>
      <c r="BM114" s="123"/>
      <c r="BN114" s="123"/>
      <c r="BO114" s="123"/>
      <c r="BP114" s="123"/>
      <c r="BQ114" s="123"/>
      <c r="BR114" s="123"/>
      <c r="BS114" s="123"/>
      <c r="BT114" s="123"/>
      <c r="BU114" s="123"/>
      <c r="BV114" s="123"/>
      <c r="BW114" s="123"/>
      <c r="BX114" s="123"/>
      <c r="BY114" s="123"/>
      <c r="BZ114" s="123"/>
      <c r="CA114" s="123"/>
      <c r="CB114" s="123"/>
      <c r="CC114" s="123"/>
      <c r="CD114" s="123"/>
      <c r="CE114" s="123"/>
      <c r="CF114" s="123"/>
      <c r="CG114" s="123"/>
      <c r="CH114" s="123"/>
      <c r="CI114" s="123"/>
      <c r="CJ114" s="123"/>
      <c r="CK114" s="123"/>
      <c r="CL114" s="123"/>
      <c r="CM114" s="123"/>
    </row>
    <row r="115" spans="1:91" s="101" customFormat="1" x14ac:dyDescent="0.25">
      <c r="A115" s="104"/>
      <c r="B115" s="104"/>
      <c r="C115" s="104"/>
      <c r="D115" s="117"/>
      <c r="E115" s="102"/>
      <c r="F115" s="102"/>
      <c r="G115" s="102"/>
      <c r="H115" s="102"/>
      <c r="I115" s="102"/>
      <c r="J115" s="102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123"/>
      <c r="AP115" s="123"/>
      <c r="AQ115" s="123"/>
      <c r="AR115" s="123"/>
      <c r="AS115" s="123"/>
      <c r="AT115" s="123"/>
      <c r="AU115" s="123"/>
      <c r="AV115" s="123"/>
      <c r="AW115" s="123"/>
      <c r="AX115" s="123"/>
      <c r="AY115" s="123"/>
      <c r="AZ115" s="123"/>
      <c r="BA115" s="123"/>
      <c r="BB115" s="123"/>
      <c r="BC115" s="123"/>
      <c r="BD115" s="123"/>
      <c r="BE115" s="123"/>
      <c r="BF115" s="123"/>
      <c r="BG115" s="123"/>
      <c r="BH115" s="123"/>
      <c r="BI115" s="123"/>
      <c r="BJ115" s="123"/>
      <c r="BK115" s="123"/>
      <c r="BL115" s="123"/>
      <c r="BM115" s="123"/>
      <c r="BN115" s="123"/>
      <c r="BO115" s="123"/>
      <c r="BP115" s="123"/>
      <c r="BQ115" s="123"/>
      <c r="BR115" s="123"/>
      <c r="BS115" s="123"/>
      <c r="BT115" s="123"/>
      <c r="BU115" s="123"/>
      <c r="BV115" s="123"/>
      <c r="BW115" s="123"/>
      <c r="BX115" s="123"/>
      <c r="BY115" s="123"/>
      <c r="BZ115" s="123"/>
      <c r="CA115" s="123"/>
      <c r="CB115" s="123"/>
      <c r="CC115" s="123"/>
      <c r="CD115" s="123"/>
      <c r="CE115" s="123"/>
      <c r="CF115" s="123"/>
      <c r="CG115" s="123"/>
      <c r="CH115" s="123"/>
      <c r="CI115" s="123"/>
      <c r="CJ115" s="123"/>
      <c r="CK115" s="123"/>
      <c r="CL115" s="123"/>
      <c r="CM115" s="123"/>
    </row>
    <row r="116" spans="1:91" s="101" customFormat="1" x14ac:dyDescent="0.25">
      <c r="A116" s="104"/>
      <c r="B116" s="104"/>
      <c r="C116" s="104"/>
      <c r="D116" s="117"/>
      <c r="E116" s="102"/>
      <c r="F116" s="102"/>
      <c r="G116" s="102"/>
      <c r="H116" s="102"/>
      <c r="I116" s="102"/>
      <c r="J116" s="102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  <c r="BE116" s="123"/>
      <c r="BF116" s="123"/>
      <c r="BG116" s="123"/>
      <c r="BH116" s="123"/>
      <c r="BI116" s="123"/>
      <c r="BJ116" s="123"/>
      <c r="BK116" s="123"/>
      <c r="BL116" s="123"/>
      <c r="BM116" s="123"/>
      <c r="BN116" s="123"/>
      <c r="BO116" s="123"/>
      <c r="BP116" s="123"/>
      <c r="BQ116" s="123"/>
      <c r="BR116" s="123"/>
      <c r="BS116" s="123"/>
      <c r="BT116" s="123"/>
      <c r="BU116" s="123"/>
      <c r="BV116" s="123"/>
      <c r="BW116" s="123"/>
      <c r="BX116" s="123"/>
      <c r="BY116" s="123"/>
      <c r="BZ116" s="123"/>
      <c r="CA116" s="123"/>
      <c r="CB116" s="123"/>
      <c r="CC116" s="123"/>
      <c r="CD116" s="123"/>
      <c r="CE116" s="123"/>
      <c r="CF116" s="123"/>
      <c r="CG116" s="123"/>
      <c r="CH116" s="123"/>
      <c r="CI116" s="123"/>
      <c r="CJ116" s="123"/>
      <c r="CK116" s="123"/>
      <c r="CL116" s="123"/>
      <c r="CM116" s="123"/>
    </row>
    <row r="117" spans="1:91" s="101" customFormat="1" x14ac:dyDescent="0.25">
      <c r="A117" s="104"/>
      <c r="B117" s="104"/>
      <c r="C117" s="104"/>
      <c r="D117" s="117"/>
      <c r="E117" s="102"/>
      <c r="F117" s="102"/>
      <c r="G117" s="102"/>
      <c r="H117" s="102"/>
      <c r="I117" s="102"/>
      <c r="J117" s="102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123"/>
      <c r="AP117" s="123"/>
      <c r="AQ117" s="123"/>
      <c r="AR117" s="123"/>
      <c r="AS117" s="123"/>
      <c r="AT117" s="123"/>
      <c r="AU117" s="123"/>
      <c r="AV117" s="123"/>
      <c r="AW117" s="123"/>
      <c r="AX117" s="123"/>
      <c r="AY117" s="123"/>
      <c r="AZ117" s="123"/>
      <c r="BA117" s="123"/>
      <c r="BB117" s="123"/>
      <c r="BC117" s="123"/>
      <c r="BD117" s="123"/>
      <c r="BE117" s="123"/>
      <c r="BF117" s="123"/>
      <c r="BG117" s="123"/>
      <c r="BH117" s="123"/>
      <c r="BI117" s="123"/>
      <c r="BJ117" s="123"/>
      <c r="BK117" s="123"/>
      <c r="BL117" s="123"/>
      <c r="BM117" s="123"/>
      <c r="BN117" s="123"/>
      <c r="BO117" s="123"/>
      <c r="BP117" s="123"/>
      <c r="BQ117" s="123"/>
      <c r="BR117" s="123"/>
      <c r="BS117" s="123"/>
      <c r="BT117" s="123"/>
      <c r="BU117" s="123"/>
      <c r="BV117" s="123"/>
      <c r="BW117" s="123"/>
      <c r="BX117" s="123"/>
      <c r="BY117" s="123"/>
      <c r="BZ117" s="123"/>
      <c r="CA117" s="123"/>
      <c r="CB117" s="123"/>
      <c r="CC117" s="123"/>
      <c r="CD117" s="123"/>
      <c r="CE117" s="123"/>
      <c r="CF117" s="123"/>
      <c r="CG117" s="123"/>
      <c r="CH117" s="123"/>
      <c r="CI117" s="123"/>
      <c r="CJ117" s="123"/>
      <c r="CK117" s="123"/>
      <c r="CL117" s="123"/>
      <c r="CM117" s="123"/>
    </row>
    <row r="118" spans="1:91" s="101" customFormat="1" x14ac:dyDescent="0.25">
      <c r="A118" s="104"/>
      <c r="B118" s="104"/>
      <c r="C118" s="104"/>
      <c r="D118" s="117"/>
      <c r="E118" s="102"/>
      <c r="F118" s="102"/>
      <c r="G118" s="102"/>
      <c r="H118" s="102"/>
      <c r="I118" s="102"/>
      <c r="J118" s="102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123"/>
      <c r="AP118" s="123"/>
      <c r="AQ118" s="123"/>
      <c r="AR118" s="123"/>
      <c r="AS118" s="123"/>
      <c r="AT118" s="123"/>
      <c r="AU118" s="123"/>
      <c r="AV118" s="123"/>
      <c r="AW118" s="123"/>
      <c r="AX118" s="123"/>
      <c r="AY118" s="123"/>
      <c r="AZ118" s="123"/>
      <c r="BA118" s="123"/>
      <c r="BB118" s="123"/>
      <c r="BC118" s="123"/>
      <c r="BD118" s="123"/>
      <c r="BE118" s="123"/>
      <c r="BF118" s="123"/>
      <c r="BG118" s="123"/>
      <c r="BH118" s="123"/>
      <c r="BI118" s="123"/>
      <c r="BJ118" s="123"/>
      <c r="BK118" s="123"/>
      <c r="BL118" s="123"/>
      <c r="BM118" s="123"/>
      <c r="BN118" s="123"/>
      <c r="BO118" s="123"/>
      <c r="BP118" s="123"/>
      <c r="BQ118" s="123"/>
      <c r="BR118" s="123"/>
      <c r="BS118" s="123"/>
      <c r="BT118" s="123"/>
      <c r="BU118" s="123"/>
      <c r="BV118" s="123"/>
      <c r="BW118" s="123"/>
      <c r="BX118" s="123"/>
      <c r="BY118" s="123"/>
      <c r="BZ118" s="123"/>
      <c r="CA118" s="123"/>
      <c r="CB118" s="123"/>
      <c r="CC118" s="123"/>
      <c r="CD118" s="123"/>
      <c r="CE118" s="123"/>
      <c r="CF118" s="123"/>
      <c r="CG118" s="123"/>
      <c r="CH118" s="123"/>
      <c r="CI118" s="123"/>
      <c r="CJ118" s="123"/>
      <c r="CK118" s="123"/>
      <c r="CL118" s="123"/>
      <c r="CM118" s="123"/>
    </row>
    <row r="119" spans="1:91" s="101" customFormat="1" x14ac:dyDescent="0.25">
      <c r="A119" s="104"/>
      <c r="B119" s="104"/>
      <c r="C119" s="104"/>
      <c r="D119" s="117"/>
      <c r="E119" s="102"/>
      <c r="F119" s="102"/>
      <c r="G119" s="102"/>
      <c r="H119" s="102"/>
      <c r="I119" s="102"/>
      <c r="J119" s="102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  <c r="BE119" s="123"/>
      <c r="BF119" s="123"/>
      <c r="BG119" s="123"/>
      <c r="BH119" s="123"/>
      <c r="BI119" s="123"/>
      <c r="BJ119" s="123"/>
      <c r="BK119" s="123"/>
      <c r="BL119" s="123"/>
      <c r="BM119" s="123"/>
      <c r="BN119" s="123"/>
      <c r="BO119" s="123"/>
      <c r="BP119" s="123"/>
      <c r="BQ119" s="123"/>
      <c r="BR119" s="123"/>
      <c r="BS119" s="123"/>
      <c r="BT119" s="123"/>
      <c r="BU119" s="123"/>
      <c r="BV119" s="123"/>
      <c r="BW119" s="123"/>
      <c r="BX119" s="123"/>
      <c r="BY119" s="123"/>
      <c r="BZ119" s="123"/>
      <c r="CA119" s="123"/>
      <c r="CB119" s="123"/>
      <c r="CC119" s="123"/>
      <c r="CD119" s="123"/>
      <c r="CE119" s="123"/>
      <c r="CF119" s="123"/>
      <c r="CG119" s="123"/>
      <c r="CH119" s="123"/>
      <c r="CI119" s="123"/>
      <c r="CJ119" s="123"/>
      <c r="CK119" s="123"/>
      <c r="CL119" s="123"/>
      <c r="CM119" s="123"/>
    </row>
    <row r="120" spans="1:91" s="101" customFormat="1" x14ac:dyDescent="0.25">
      <c r="A120" s="104"/>
      <c r="B120" s="104"/>
      <c r="C120" s="104"/>
      <c r="D120" s="117"/>
      <c r="E120" s="102"/>
      <c r="F120" s="102"/>
      <c r="G120" s="102"/>
      <c r="H120" s="102"/>
      <c r="I120" s="102"/>
      <c r="J120" s="102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3"/>
      <c r="BC120" s="123"/>
      <c r="BD120" s="123"/>
      <c r="BE120" s="123"/>
      <c r="BF120" s="123"/>
      <c r="BG120" s="123"/>
      <c r="BH120" s="123"/>
      <c r="BI120" s="123"/>
      <c r="BJ120" s="123"/>
      <c r="BK120" s="123"/>
      <c r="BL120" s="123"/>
      <c r="BM120" s="123"/>
      <c r="BN120" s="123"/>
      <c r="BO120" s="123"/>
      <c r="BP120" s="123"/>
      <c r="BQ120" s="123"/>
      <c r="BR120" s="123"/>
      <c r="BS120" s="123"/>
      <c r="BT120" s="123"/>
      <c r="BU120" s="123"/>
      <c r="BV120" s="123"/>
      <c r="BW120" s="123"/>
      <c r="BX120" s="123"/>
      <c r="BY120" s="123"/>
      <c r="BZ120" s="123"/>
      <c r="CA120" s="123"/>
      <c r="CB120" s="123"/>
      <c r="CC120" s="123"/>
      <c r="CD120" s="123"/>
      <c r="CE120" s="123"/>
      <c r="CF120" s="123"/>
      <c r="CG120" s="123"/>
      <c r="CH120" s="123"/>
      <c r="CI120" s="123"/>
      <c r="CJ120" s="123"/>
      <c r="CK120" s="123"/>
      <c r="CL120" s="123"/>
      <c r="CM120" s="123"/>
    </row>
    <row r="121" spans="1:91" s="101" customFormat="1" x14ac:dyDescent="0.25">
      <c r="A121" s="104"/>
      <c r="B121" s="104"/>
      <c r="C121" s="104"/>
      <c r="D121" s="117"/>
      <c r="E121" s="102"/>
      <c r="F121" s="102"/>
      <c r="G121" s="102"/>
      <c r="H121" s="102"/>
      <c r="I121" s="102"/>
      <c r="J121" s="102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3"/>
      <c r="AZ121" s="123"/>
      <c r="BA121" s="123"/>
      <c r="BB121" s="123"/>
      <c r="BC121" s="123"/>
      <c r="BD121" s="123"/>
      <c r="BE121" s="123"/>
      <c r="BF121" s="123"/>
      <c r="BG121" s="123"/>
      <c r="BH121" s="123"/>
      <c r="BI121" s="123"/>
      <c r="BJ121" s="123"/>
      <c r="BK121" s="123"/>
      <c r="BL121" s="123"/>
      <c r="BM121" s="123"/>
      <c r="BN121" s="123"/>
      <c r="BO121" s="123"/>
      <c r="BP121" s="123"/>
      <c r="BQ121" s="123"/>
      <c r="BR121" s="123"/>
      <c r="BS121" s="123"/>
      <c r="BT121" s="123"/>
      <c r="BU121" s="123"/>
      <c r="BV121" s="123"/>
      <c r="BW121" s="123"/>
      <c r="BX121" s="123"/>
      <c r="BY121" s="123"/>
      <c r="BZ121" s="123"/>
      <c r="CA121" s="123"/>
      <c r="CB121" s="123"/>
      <c r="CC121" s="123"/>
      <c r="CD121" s="123"/>
      <c r="CE121" s="123"/>
      <c r="CF121" s="123"/>
      <c r="CG121" s="123"/>
      <c r="CH121" s="123"/>
      <c r="CI121" s="123"/>
      <c r="CJ121" s="123"/>
      <c r="CK121" s="123"/>
      <c r="CL121" s="123"/>
      <c r="CM121" s="123"/>
    </row>
    <row r="122" spans="1:91" s="101" customFormat="1" x14ac:dyDescent="0.25">
      <c r="A122" s="104"/>
      <c r="B122" s="104"/>
      <c r="C122" s="104"/>
      <c r="D122" s="117"/>
      <c r="E122" s="102"/>
      <c r="F122" s="102"/>
      <c r="G122" s="102"/>
      <c r="H122" s="102"/>
      <c r="I122" s="102"/>
      <c r="J122" s="102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23"/>
      <c r="AP122" s="123"/>
      <c r="AQ122" s="123"/>
      <c r="AR122" s="123"/>
      <c r="AS122" s="123"/>
      <c r="AT122" s="123"/>
      <c r="AU122" s="123"/>
      <c r="AV122" s="123"/>
      <c r="AW122" s="123"/>
      <c r="AX122" s="123"/>
      <c r="AY122" s="123"/>
      <c r="AZ122" s="123"/>
      <c r="BA122" s="123"/>
      <c r="BB122" s="123"/>
      <c r="BC122" s="123"/>
      <c r="BD122" s="123"/>
      <c r="BE122" s="123"/>
      <c r="BF122" s="123"/>
      <c r="BG122" s="123"/>
      <c r="BH122" s="123"/>
      <c r="BI122" s="123"/>
      <c r="BJ122" s="123"/>
      <c r="BK122" s="123"/>
      <c r="BL122" s="123"/>
      <c r="BM122" s="123"/>
      <c r="BN122" s="123"/>
      <c r="BO122" s="123"/>
      <c r="BP122" s="123"/>
      <c r="BQ122" s="123"/>
      <c r="BR122" s="123"/>
      <c r="BS122" s="123"/>
      <c r="BT122" s="123"/>
      <c r="BU122" s="123"/>
      <c r="BV122" s="123"/>
      <c r="BW122" s="123"/>
      <c r="BX122" s="123"/>
      <c r="BY122" s="123"/>
      <c r="BZ122" s="123"/>
      <c r="CA122" s="123"/>
      <c r="CB122" s="123"/>
      <c r="CC122" s="123"/>
      <c r="CD122" s="123"/>
      <c r="CE122" s="123"/>
      <c r="CF122" s="123"/>
      <c r="CG122" s="123"/>
      <c r="CH122" s="123"/>
      <c r="CI122" s="123"/>
      <c r="CJ122" s="123"/>
      <c r="CK122" s="123"/>
      <c r="CL122" s="123"/>
      <c r="CM122" s="123"/>
    </row>
    <row r="123" spans="1:91" s="101" customFormat="1" x14ac:dyDescent="0.25">
      <c r="A123" s="104"/>
      <c r="B123" s="104"/>
      <c r="C123" s="104"/>
      <c r="D123" s="117"/>
      <c r="E123" s="102"/>
      <c r="F123" s="102"/>
      <c r="G123" s="102"/>
      <c r="H123" s="102"/>
      <c r="I123" s="102"/>
      <c r="J123" s="102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123"/>
      <c r="AP123" s="123"/>
      <c r="AQ123" s="123"/>
      <c r="AR123" s="123"/>
      <c r="AS123" s="123"/>
      <c r="AT123" s="123"/>
      <c r="AU123" s="123"/>
      <c r="AV123" s="123"/>
      <c r="AW123" s="123"/>
      <c r="AX123" s="123"/>
      <c r="AY123" s="123"/>
      <c r="AZ123" s="123"/>
      <c r="BA123" s="123"/>
      <c r="BB123" s="123"/>
      <c r="BC123" s="123"/>
      <c r="BD123" s="123"/>
      <c r="BE123" s="123"/>
      <c r="BF123" s="123"/>
      <c r="BG123" s="123"/>
      <c r="BH123" s="123"/>
      <c r="BI123" s="123"/>
      <c r="BJ123" s="123"/>
      <c r="BK123" s="123"/>
      <c r="BL123" s="123"/>
      <c r="BM123" s="123"/>
      <c r="BN123" s="123"/>
      <c r="BO123" s="123"/>
      <c r="BP123" s="123"/>
      <c r="BQ123" s="123"/>
      <c r="BR123" s="123"/>
      <c r="BS123" s="123"/>
      <c r="BT123" s="123"/>
      <c r="BU123" s="123"/>
      <c r="BV123" s="123"/>
      <c r="BW123" s="123"/>
      <c r="BX123" s="123"/>
      <c r="BY123" s="123"/>
      <c r="BZ123" s="123"/>
      <c r="CA123" s="123"/>
      <c r="CB123" s="123"/>
      <c r="CC123" s="123"/>
      <c r="CD123" s="123"/>
      <c r="CE123" s="123"/>
      <c r="CF123" s="123"/>
      <c r="CG123" s="123"/>
      <c r="CH123" s="123"/>
      <c r="CI123" s="123"/>
      <c r="CJ123" s="123"/>
      <c r="CK123" s="123"/>
      <c r="CL123" s="123"/>
      <c r="CM123" s="123"/>
    </row>
    <row r="124" spans="1:91" s="101" customFormat="1" x14ac:dyDescent="0.25">
      <c r="A124" s="104"/>
      <c r="B124" s="104"/>
      <c r="C124" s="104"/>
      <c r="D124" s="117"/>
      <c r="E124" s="102"/>
      <c r="F124" s="102"/>
      <c r="G124" s="102"/>
      <c r="H124" s="102"/>
      <c r="I124" s="102"/>
      <c r="J124" s="102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3"/>
      <c r="BF124" s="123"/>
      <c r="BG124" s="123"/>
      <c r="BH124" s="123"/>
      <c r="BI124" s="123"/>
      <c r="BJ124" s="123"/>
      <c r="BK124" s="123"/>
      <c r="BL124" s="123"/>
      <c r="BM124" s="123"/>
      <c r="BN124" s="123"/>
      <c r="BO124" s="123"/>
      <c r="BP124" s="123"/>
      <c r="BQ124" s="123"/>
      <c r="BR124" s="123"/>
      <c r="BS124" s="123"/>
      <c r="BT124" s="123"/>
      <c r="BU124" s="123"/>
      <c r="BV124" s="123"/>
      <c r="BW124" s="123"/>
      <c r="BX124" s="123"/>
      <c r="BY124" s="123"/>
      <c r="BZ124" s="123"/>
      <c r="CA124" s="123"/>
      <c r="CB124" s="123"/>
      <c r="CC124" s="123"/>
      <c r="CD124" s="123"/>
      <c r="CE124" s="123"/>
      <c r="CF124" s="123"/>
      <c r="CG124" s="123"/>
      <c r="CH124" s="123"/>
      <c r="CI124" s="123"/>
      <c r="CJ124" s="123"/>
      <c r="CK124" s="123"/>
      <c r="CL124" s="123"/>
      <c r="CM124" s="123"/>
    </row>
    <row r="125" spans="1:91" s="101" customFormat="1" x14ac:dyDescent="0.25">
      <c r="A125" s="104"/>
      <c r="B125" s="104"/>
      <c r="C125" s="104"/>
      <c r="D125" s="117"/>
      <c r="E125" s="102"/>
      <c r="F125" s="102"/>
      <c r="G125" s="102"/>
      <c r="H125" s="102"/>
      <c r="I125" s="102"/>
      <c r="J125" s="102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123"/>
      <c r="AP125" s="123"/>
      <c r="AQ125" s="123"/>
      <c r="AR125" s="123"/>
      <c r="AS125" s="123"/>
      <c r="AT125" s="123"/>
      <c r="AU125" s="123"/>
      <c r="AV125" s="123"/>
      <c r="AW125" s="123"/>
      <c r="AX125" s="123"/>
      <c r="AY125" s="123"/>
      <c r="AZ125" s="123"/>
      <c r="BA125" s="123"/>
      <c r="BB125" s="123"/>
      <c r="BC125" s="123"/>
      <c r="BD125" s="123"/>
      <c r="BE125" s="123"/>
      <c r="BF125" s="123"/>
      <c r="BG125" s="123"/>
      <c r="BH125" s="123"/>
      <c r="BI125" s="123"/>
      <c r="BJ125" s="123"/>
      <c r="BK125" s="123"/>
      <c r="BL125" s="123"/>
      <c r="BM125" s="123"/>
      <c r="BN125" s="123"/>
      <c r="BO125" s="123"/>
      <c r="BP125" s="123"/>
      <c r="BQ125" s="123"/>
      <c r="BR125" s="123"/>
      <c r="BS125" s="123"/>
      <c r="BT125" s="123"/>
      <c r="BU125" s="123"/>
      <c r="BV125" s="123"/>
      <c r="BW125" s="123"/>
      <c r="BX125" s="123"/>
      <c r="BY125" s="123"/>
      <c r="BZ125" s="123"/>
      <c r="CA125" s="123"/>
      <c r="CB125" s="123"/>
      <c r="CC125" s="123"/>
      <c r="CD125" s="123"/>
      <c r="CE125" s="123"/>
      <c r="CF125" s="123"/>
      <c r="CG125" s="123"/>
      <c r="CH125" s="123"/>
      <c r="CI125" s="123"/>
      <c r="CJ125" s="123"/>
      <c r="CK125" s="123"/>
      <c r="CL125" s="123"/>
      <c r="CM125" s="123"/>
    </row>
    <row r="126" spans="1:91" s="101" customFormat="1" x14ac:dyDescent="0.25">
      <c r="A126" s="104"/>
      <c r="B126" s="104"/>
      <c r="C126" s="104"/>
      <c r="D126" s="117"/>
      <c r="E126" s="102"/>
      <c r="F126" s="102"/>
      <c r="G126" s="102"/>
      <c r="H126" s="102"/>
      <c r="I126" s="102"/>
      <c r="J126" s="102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123"/>
      <c r="AP126" s="123"/>
      <c r="AQ126" s="123"/>
      <c r="AR126" s="123"/>
      <c r="AS126" s="123"/>
      <c r="AT126" s="123"/>
      <c r="AU126" s="123"/>
      <c r="AV126" s="123"/>
      <c r="AW126" s="123"/>
      <c r="AX126" s="123"/>
      <c r="AY126" s="123"/>
      <c r="AZ126" s="123"/>
      <c r="BA126" s="123"/>
      <c r="BB126" s="123"/>
      <c r="BC126" s="123"/>
      <c r="BD126" s="123"/>
      <c r="BE126" s="123"/>
      <c r="BF126" s="123"/>
      <c r="BG126" s="123"/>
      <c r="BH126" s="123"/>
      <c r="BI126" s="123"/>
      <c r="BJ126" s="123"/>
      <c r="BK126" s="123"/>
      <c r="BL126" s="123"/>
      <c r="BM126" s="123"/>
      <c r="BN126" s="123"/>
      <c r="BO126" s="123"/>
      <c r="BP126" s="123"/>
      <c r="BQ126" s="123"/>
      <c r="BR126" s="123"/>
      <c r="BS126" s="123"/>
      <c r="BT126" s="123"/>
      <c r="BU126" s="123"/>
      <c r="BV126" s="123"/>
      <c r="BW126" s="123"/>
      <c r="BX126" s="123"/>
      <c r="BY126" s="123"/>
      <c r="BZ126" s="123"/>
      <c r="CA126" s="123"/>
      <c r="CB126" s="123"/>
      <c r="CC126" s="123"/>
      <c r="CD126" s="123"/>
      <c r="CE126" s="123"/>
      <c r="CF126" s="123"/>
      <c r="CG126" s="123"/>
      <c r="CH126" s="123"/>
      <c r="CI126" s="123"/>
      <c r="CJ126" s="123"/>
      <c r="CK126" s="123"/>
      <c r="CL126" s="123"/>
      <c r="CM126" s="123"/>
    </row>
    <row r="127" spans="1:91" s="101" customFormat="1" x14ac:dyDescent="0.25">
      <c r="A127" s="104"/>
      <c r="B127" s="104"/>
      <c r="C127" s="104"/>
      <c r="D127" s="117"/>
      <c r="E127" s="102"/>
      <c r="F127" s="102"/>
      <c r="G127" s="102"/>
      <c r="H127" s="102"/>
      <c r="I127" s="102"/>
      <c r="J127" s="102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  <c r="BA127" s="123"/>
      <c r="BB127" s="123"/>
      <c r="BC127" s="123"/>
      <c r="BD127" s="123"/>
      <c r="BE127" s="123"/>
      <c r="BF127" s="123"/>
      <c r="BG127" s="123"/>
      <c r="BH127" s="123"/>
      <c r="BI127" s="123"/>
      <c r="BJ127" s="123"/>
      <c r="BK127" s="123"/>
      <c r="BL127" s="123"/>
      <c r="BM127" s="123"/>
      <c r="BN127" s="123"/>
      <c r="BO127" s="123"/>
      <c r="BP127" s="123"/>
      <c r="BQ127" s="123"/>
      <c r="BR127" s="123"/>
      <c r="BS127" s="123"/>
      <c r="BT127" s="123"/>
      <c r="BU127" s="123"/>
      <c r="BV127" s="123"/>
      <c r="BW127" s="123"/>
      <c r="BX127" s="123"/>
      <c r="BY127" s="123"/>
      <c r="BZ127" s="123"/>
      <c r="CA127" s="123"/>
      <c r="CB127" s="123"/>
      <c r="CC127" s="123"/>
      <c r="CD127" s="123"/>
      <c r="CE127" s="123"/>
      <c r="CF127" s="123"/>
      <c r="CG127" s="123"/>
      <c r="CH127" s="123"/>
      <c r="CI127" s="123"/>
      <c r="CJ127" s="123"/>
      <c r="CK127" s="123"/>
      <c r="CL127" s="123"/>
      <c r="CM127" s="123"/>
    </row>
    <row r="128" spans="1:91" s="101" customFormat="1" x14ac:dyDescent="0.25">
      <c r="A128" s="104"/>
      <c r="B128" s="104"/>
      <c r="C128" s="104"/>
      <c r="D128" s="117"/>
      <c r="E128" s="102"/>
      <c r="F128" s="102"/>
      <c r="G128" s="102"/>
      <c r="H128" s="102"/>
      <c r="I128" s="102"/>
      <c r="J128" s="102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3"/>
      <c r="AZ128" s="123"/>
      <c r="BA128" s="123"/>
      <c r="BB128" s="123"/>
      <c r="BC128" s="123"/>
      <c r="BD128" s="123"/>
      <c r="BE128" s="123"/>
      <c r="BF128" s="123"/>
      <c r="BG128" s="123"/>
      <c r="BH128" s="123"/>
      <c r="BI128" s="123"/>
      <c r="BJ128" s="123"/>
      <c r="BK128" s="123"/>
      <c r="BL128" s="123"/>
      <c r="BM128" s="123"/>
      <c r="BN128" s="123"/>
      <c r="BO128" s="123"/>
      <c r="BP128" s="123"/>
      <c r="BQ128" s="123"/>
      <c r="BR128" s="123"/>
      <c r="BS128" s="123"/>
      <c r="BT128" s="123"/>
      <c r="BU128" s="123"/>
      <c r="BV128" s="123"/>
      <c r="BW128" s="123"/>
      <c r="BX128" s="123"/>
      <c r="BY128" s="123"/>
      <c r="BZ128" s="123"/>
      <c r="CA128" s="123"/>
      <c r="CB128" s="123"/>
      <c r="CC128" s="123"/>
      <c r="CD128" s="123"/>
      <c r="CE128" s="123"/>
      <c r="CF128" s="123"/>
      <c r="CG128" s="123"/>
      <c r="CH128" s="123"/>
      <c r="CI128" s="123"/>
      <c r="CJ128" s="123"/>
      <c r="CK128" s="123"/>
      <c r="CL128" s="123"/>
      <c r="CM128" s="123"/>
    </row>
    <row r="129" spans="1:91" s="101" customFormat="1" x14ac:dyDescent="0.25">
      <c r="A129" s="104"/>
      <c r="B129" s="104"/>
      <c r="C129" s="104"/>
      <c r="D129" s="117"/>
      <c r="E129" s="102"/>
      <c r="F129" s="102"/>
      <c r="G129" s="102"/>
      <c r="H129" s="102"/>
      <c r="I129" s="102"/>
      <c r="J129" s="102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  <c r="BA129" s="123"/>
      <c r="BB129" s="123"/>
      <c r="BC129" s="123"/>
      <c r="BD129" s="123"/>
      <c r="BE129" s="123"/>
      <c r="BF129" s="123"/>
      <c r="BG129" s="123"/>
      <c r="BH129" s="123"/>
      <c r="BI129" s="123"/>
      <c r="BJ129" s="123"/>
      <c r="BK129" s="123"/>
      <c r="BL129" s="123"/>
      <c r="BM129" s="123"/>
      <c r="BN129" s="123"/>
      <c r="BO129" s="123"/>
      <c r="BP129" s="123"/>
      <c r="BQ129" s="123"/>
      <c r="BR129" s="123"/>
      <c r="BS129" s="123"/>
      <c r="BT129" s="123"/>
      <c r="BU129" s="123"/>
      <c r="BV129" s="123"/>
      <c r="BW129" s="123"/>
      <c r="BX129" s="123"/>
      <c r="BY129" s="123"/>
      <c r="BZ129" s="123"/>
      <c r="CA129" s="123"/>
      <c r="CB129" s="123"/>
      <c r="CC129" s="123"/>
      <c r="CD129" s="123"/>
      <c r="CE129" s="123"/>
      <c r="CF129" s="123"/>
      <c r="CG129" s="123"/>
      <c r="CH129" s="123"/>
      <c r="CI129" s="123"/>
      <c r="CJ129" s="123"/>
      <c r="CK129" s="123"/>
      <c r="CL129" s="123"/>
      <c r="CM129" s="123"/>
    </row>
    <row r="130" spans="1:91" s="101" customFormat="1" x14ac:dyDescent="0.25">
      <c r="A130" s="104"/>
      <c r="B130" s="104"/>
      <c r="C130" s="104"/>
      <c r="D130" s="117"/>
      <c r="E130" s="102"/>
      <c r="F130" s="102"/>
      <c r="G130" s="102"/>
      <c r="H130" s="102"/>
      <c r="I130" s="102"/>
      <c r="J130" s="102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123"/>
      <c r="AP130" s="123"/>
      <c r="AQ130" s="123"/>
      <c r="AR130" s="123"/>
      <c r="AS130" s="123"/>
      <c r="AT130" s="123"/>
      <c r="AU130" s="123"/>
      <c r="AV130" s="123"/>
      <c r="AW130" s="123"/>
      <c r="AX130" s="123"/>
      <c r="AY130" s="123"/>
      <c r="AZ130" s="123"/>
      <c r="BA130" s="123"/>
      <c r="BB130" s="123"/>
      <c r="BC130" s="123"/>
      <c r="BD130" s="123"/>
      <c r="BE130" s="123"/>
      <c r="BF130" s="123"/>
      <c r="BG130" s="123"/>
      <c r="BH130" s="123"/>
      <c r="BI130" s="123"/>
      <c r="BJ130" s="123"/>
      <c r="BK130" s="123"/>
      <c r="BL130" s="123"/>
      <c r="BM130" s="123"/>
      <c r="BN130" s="123"/>
      <c r="BO130" s="123"/>
      <c r="BP130" s="123"/>
      <c r="BQ130" s="123"/>
      <c r="BR130" s="123"/>
      <c r="BS130" s="123"/>
      <c r="BT130" s="123"/>
      <c r="BU130" s="123"/>
      <c r="BV130" s="123"/>
      <c r="BW130" s="123"/>
      <c r="BX130" s="123"/>
      <c r="BY130" s="123"/>
      <c r="BZ130" s="123"/>
      <c r="CA130" s="123"/>
      <c r="CB130" s="123"/>
      <c r="CC130" s="123"/>
      <c r="CD130" s="123"/>
      <c r="CE130" s="123"/>
      <c r="CF130" s="123"/>
      <c r="CG130" s="123"/>
      <c r="CH130" s="123"/>
      <c r="CI130" s="123"/>
      <c r="CJ130" s="123"/>
      <c r="CK130" s="123"/>
      <c r="CL130" s="123"/>
      <c r="CM130" s="123"/>
    </row>
    <row r="131" spans="1:91" s="101" customFormat="1" x14ac:dyDescent="0.25">
      <c r="A131" s="104"/>
      <c r="B131" s="104"/>
      <c r="C131" s="104"/>
      <c r="D131" s="117"/>
      <c r="E131" s="102"/>
      <c r="F131" s="102"/>
      <c r="G131" s="102"/>
      <c r="H131" s="102"/>
      <c r="I131" s="102"/>
      <c r="J131" s="102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123"/>
      <c r="AP131" s="123"/>
      <c r="AQ131" s="123"/>
      <c r="AR131" s="123"/>
      <c r="AS131" s="123"/>
      <c r="AT131" s="123"/>
      <c r="AU131" s="123"/>
      <c r="AV131" s="123"/>
      <c r="AW131" s="123"/>
      <c r="AX131" s="123"/>
      <c r="AY131" s="123"/>
      <c r="AZ131" s="123"/>
      <c r="BA131" s="123"/>
      <c r="BB131" s="123"/>
      <c r="BC131" s="123"/>
      <c r="BD131" s="123"/>
      <c r="BE131" s="123"/>
      <c r="BF131" s="123"/>
      <c r="BG131" s="123"/>
      <c r="BH131" s="123"/>
      <c r="BI131" s="123"/>
      <c r="BJ131" s="123"/>
      <c r="BK131" s="123"/>
      <c r="BL131" s="123"/>
      <c r="BM131" s="123"/>
      <c r="BN131" s="123"/>
      <c r="BO131" s="123"/>
      <c r="BP131" s="123"/>
      <c r="BQ131" s="123"/>
      <c r="BR131" s="123"/>
      <c r="BS131" s="123"/>
      <c r="BT131" s="123"/>
      <c r="BU131" s="123"/>
      <c r="BV131" s="123"/>
      <c r="BW131" s="123"/>
      <c r="BX131" s="123"/>
      <c r="BY131" s="123"/>
      <c r="BZ131" s="123"/>
      <c r="CA131" s="123"/>
      <c r="CB131" s="123"/>
      <c r="CC131" s="123"/>
      <c r="CD131" s="123"/>
      <c r="CE131" s="123"/>
      <c r="CF131" s="123"/>
      <c r="CG131" s="123"/>
      <c r="CH131" s="123"/>
      <c r="CI131" s="123"/>
      <c r="CJ131" s="123"/>
      <c r="CK131" s="123"/>
      <c r="CL131" s="123"/>
      <c r="CM131" s="123"/>
    </row>
    <row r="132" spans="1:91" s="101" customFormat="1" x14ac:dyDescent="0.25">
      <c r="A132" s="104"/>
      <c r="B132" s="104"/>
      <c r="C132" s="104"/>
      <c r="D132" s="117"/>
      <c r="E132" s="102"/>
      <c r="F132" s="102"/>
      <c r="G132" s="102"/>
      <c r="H132" s="102"/>
      <c r="I132" s="102"/>
      <c r="J132" s="102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123"/>
      <c r="AP132" s="123"/>
      <c r="AQ132" s="123"/>
      <c r="AR132" s="123"/>
      <c r="AS132" s="123"/>
      <c r="AT132" s="123"/>
      <c r="AU132" s="123"/>
      <c r="AV132" s="123"/>
      <c r="AW132" s="123"/>
      <c r="AX132" s="123"/>
      <c r="AY132" s="123"/>
      <c r="AZ132" s="123"/>
      <c r="BA132" s="123"/>
      <c r="BB132" s="123"/>
      <c r="BC132" s="123"/>
      <c r="BD132" s="123"/>
      <c r="BE132" s="123"/>
      <c r="BF132" s="123"/>
      <c r="BG132" s="123"/>
      <c r="BH132" s="123"/>
      <c r="BI132" s="123"/>
      <c r="BJ132" s="123"/>
      <c r="BK132" s="123"/>
      <c r="BL132" s="123"/>
      <c r="BM132" s="123"/>
      <c r="BN132" s="123"/>
      <c r="BO132" s="123"/>
      <c r="BP132" s="123"/>
      <c r="BQ132" s="123"/>
      <c r="BR132" s="123"/>
      <c r="BS132" s="123"/>
      <c r="BT132" s="123"/>
      <c r="BU132" s="123"/>
      <c r="BV132" s="123"/>
      <c r="BW132" s="123"/>
      <c r="BX132" s="123"/>
      <c r="BY132" s="123"/>
      <c r="BZ132" s="123"/>
      <c r="CA132" s="123"/>
      <c r="CB132" s="123"/>
      <c r="CC132" s="123"/>
      <c r="CD132" s="123"/>
      <c r="CE132" s="123"/>
      <c r="CF132" s="123"/>
      <c r="CG132" s="123"/>
      <c r="CH132" s="123"/>
      <c r="CI132" s="123"/>
      <c r="CJ132" s="123"/>
      <c r="CK132" s="123"/>
      <c r="CL132" s="123"/>
      <c r="CM132" s="123"/>
    </row>
    <row r="133" spans="1:91" s="101" customFormat="1" x14ac:dyDescent="0.25">
      <c r="A133" s="104"/>
      <c r="B133" s="104"/>
      <c r="C133" s="104"/>
      <c r="D133" s="117"/>
      <c r="E133" s="102"/>
      <c r="F133" s="102"/>
      <c r="G133" s="102"/>
      <c r="H133" s="102"/>
      <c r="I133" s="102"/>
      <c r="J133" s="102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123"/>
      <c r="AP133" s="123"/>
      <c r="AQ133" s="123"/>
      <c r="AR133" s="123"/>
      <c r="AS133" s="123"/>
      <c r="AT133" s="123"/>
      <c r="AU133" s="123"/>
      <c r="AV133" s="123"/>
      <c r="AW133" s="123"/>
      <c r="AX133" s="123"/>
      <c r="AY133" s="123"/>
      <c r="AZ133" s="123"/>
      <c r="BA133" s="123"/>
      <c r="BB133" s="123"/>
      <c r="BC133" s="123"/>
      <c r="BD133" s="123"/>
      <c r="BE133" s="123"/>
      <c r="BF133" s="123"/>
      <c r="BG133" s="123"/>
      <c r="BH133" s="123"/>
      <c r="BI133" s="123"/>
      <c r="BJ133" s="123"/>
      <c r="BK133" s="123"/>
      <c r="BL133" s="123"/>
      <c r="BM133" s="123"/>
      <c r="BN133" s="123"/>
      <c r="BO133" s="123"/>
      <c r="BP133" s="123"/>
      <c r="BQ133" s="123"/>
      <c r="BR133" s="123"/>
      <c r="BS133" s="123"/>
      <c r="BT133" s="123"/>
      <c r="BU133" s="123"/>
      <c r="BV133" s="123"/>
      <c r="BW133" s="123"/>
      <c r="BX133" s="123"/>
      <c r="BY133" s="123"/>
      <c r="BZ133" s="123"/>
      <c r="CA133" s="123"/>
      <c r="CB133" s="123"/>
      <c r="CC133" s="123"/>
      <c r="CD133" s="123"/>
      <c r="CE133" s="123"/>
      <c r="CF133" s="123"/>
      <c r="CG133" s="123"/>
      <c r="CH133" s="123"/>
      <c r="CI133" s="123"/>
      <c r="CJ133" s="123"/>
      <c r="CK133" s="123"/>
      <c r="CL133" s="123"/>
      <c r="CM133" s="123"/>
    </row>
    <row r="134" spans="1:91" s="101" customFormat="1" x14ac:dyDescent="0.25">
      <c r="A134" s="104"/>
      <c r="B134" s="104"/>
      <c r="C134" s="104"/>
      <c r="D134" s="117"/>
      <c r="E134" s="102"/>
      <c r="F134" s="102"/>
      <c r="G134" s="102"/>
      <c r="H134" s="102"/>
      <c r="I134" s="102"/>
      <c r="J134" s="102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123"/>
      <c r="AP134" s="123"/>
      <c r="AQ134" s="123"/>
      <c r="AR134" s="123"/>
      <c r="AS134" s="123"/>
      <c r="AT134" s="123"/>
      <c r="AU134" s="123"/>
      <c r="AV134" s="123"/>
      <c r="AW134" s="123"/>
      <c r="AX134" s="123"/>
      <c r="AY134" s="123"/>
      <c r="AZ134" s="123"/>
      <c r="BA134" s="123"/>
      <c r="BB134" s="123"/>
      <c r="BC134" s="123"/>
      <c r="BD134" s="123"/>
      <c r="BE134" s="123"/>
      <c r="BF134" s="123"/>
      <c r="BG134" s="123"/>
      <c r="BH134" s="123"/>
      <c r="BI134" s="123"/>
      <c r="BJ134" s="123"/>
      <c r="BK134" s="123"/>
      <c r="BL134" s="123"/>
      <c r="BM134" s="123"/>
      <c r="BN134" s="123"/>
      <c r="BO134" s="123"/>
      <c r="BP134" s="123"/>
      <c r="BQ134" s="123"/>
      <c r="BR134" s="123"/>
      <c r="BS134" s="123"/>
      <c r="BT134" s="123"/>
      <c r="BU134" s="123"/>
      <c r="BV134" s="123"/>
      <c r="BW134" s="123"/>
      <c r="BX134" s="123"/>
      <c r="BY134" s="123"/>
      <c r="BZ134" s="123"/>
      <c r="CA134" s="123"/>
      <c r="CB134" s="123"/>
      <c r="CC134" s="123"/>
      <c r="CD134" s="123"/>
      <c r="CE134" s="123"/>
      <c r="CF134" s="123"/>
      <c r="CG134" s="123"/>
      <c r="CH134" s="123"/>
      <c r="CI134" s="123"/>
      <c r="CJ134" s="123"/>
      <c r="CK134" s="123"/>
      <c r="CL134" s="123"/>
      <c r="CM134" s="123"/>
    </row>
    <row r="135" spans="1:91" s="101" customFormat="1" x14ac:dyDescent="0.25">
      <c r="A135" s="104"/>
      <c r="B135" s="104"/>
      <c r="C135" s="104"/>
      <c r="D135" s="117"/>
      <c r="E135" s="102"/>
      <c r="F135" s="102"/>
      <c r="G135" s="102"/>
      <c r="H135" s="102"/>
      <c r="I135" s="102"/>
      <c r="J135" s="102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123"/>
      <c r="AP135" s="123"/>
      <c r="AQ135" s="123"/>
      <c r="AR135" s="123"/>
      <c r="AS135" s="123"/>
      <c r="AT135" s="123"/>
      <c r="AU135" s="123"/>
      <c r="AV135" s="123"/>
      <c r="AW135" s="123"/>
      <c r="AX135" s="123"/>
      <c r="AY135" s="123"/>
      <c r="AZ135" s="123"/>
      <c r="BA135" s="123"/>
      <c r="BB135" s="123"/>
      <c r="BC135" s="123"/>
      <c r="BD135" s="123"/>
      <c r="BE135" s="123"/>
      <c r="BF135" s="123"/>
      <c r="BG135" s="123"/>
      <c r="BH135" s="123"/>
      <c r="BI135" s="123"/>
      <c r="BJ135" s="123"/>
      <c r="BK135" s="123"/>
      <c r="BL135" s="123"/>
      <c r="BM135" s="123"/>
      <c r="BN135" s="123"/>
      <c r="BO135" s="123"/>
      <c r="BP135" s="123"/>
      <c r="BQ135" s="123"/>
      <c r="BR135" s="123"/>
      <c r="BS135" s="123"/>
      <c r="BT135" s="123"/>
      <c r="BU135" s="123"/>
      <c r="BV135" s="123"/>
      <c r="BW135" s="123"/>
      <c r="BX135" s="123"/>
      <c r="BY135" s="123"/>
      <c r="BZ135" s="123"/>
      <c r="CA135" s="123"/>
      <c r="CB135" s="123"/>
      <c r="CC135" s="123"/>
      <c r="CD135" s="123"/>
      <c r="CE135" s="123"/>
      <c r="CF135" s="123"/>
      <c r="CG135" s="123"/>
      <c r="CH135" s="123"/>
      <c r="CI135" s="123"/>
      <c r="CJ135" s="123"/>
      <c r="CK135" s="123"/>
      <c r="CL135" s="123"/>
      <c r="CM135" s="123"/>
    </row>
    <row r="136" spans="1:91" s="101" customFormat="1" x14ac:dyDescent="0.25">
      <c r="A136" s="104"/>
      <c r="B136" s="104"/>
      <c r="C136" s="104"/>
      <c r="D136" s="117"/>
      <c r="E136" s="102"/>
      <c r="F136" s="102"/>
      <c r="G136" s="102"/>
      <c r="H136" s="102"/>
      <c r="I136" s="102"/>
      <c r="J136" s="102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23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123"/>
      <c r="AP136" s="123"/>
      <c r="AQ136" s="123"/>
      <c r="AR136" s="123"/>
      <c r="AS136" s="123"/>
      <c r="AT136" s="123"/>
      <c r="AU136" s="123"/>
      <c r="AV136" s="123"/>
      <c r="AW136" s="123"/>
      <c r="AX136" s="123"/>
      <c r="AY136" s="123"/>
      <c r="AZ136" s="123"/>
      <c r="BA136" s="123"/>
      <c r="BB136" s="123"/>
      <c r="BC136" s="123"/>
      <c r="BD136" s="123"/>
      <c r="BE136" s="123"/>
      <c r="BF136" s="123"/>
      <c r="BG136" s="123"/>
      <c r="BH136" s="123"/>
      <c r="BI136" s="123"/>
      <c r="BJ136" s="123"/>
      <c r="BK136" s="123"/>
      <c r="BL136" s="123"/>
      <c r="BM136" s="123"/>
      <c r="BN136" s="123"/>
      <c r="BO136" s="123"/>
      <c r="BP136" s="123"/>
      <c r="BQ136" s="123"/>
      <c r="BR136" s="123"/>
      <c r="BS136" s="123"/>
      <c r="BT136" s="123"/>
      <c r="BU136" s="123"/>
      <c r="BV136" s="123"/>
      <c r="BW136" s="123"/>
      <c r="BX136" s="123"/>
      <c r="BY136" s="123"/>
      <c r="BZ136" s="123"/>
      <c r="CA136" s="123"/>
      <c r="CB136" s="123"/>
      <c r="CC136" s="123"/>
      <c r="CD136" s="123"/>
      <c r="CE136" s="123"/>
      <c r="CF136" s="123"/>
      <c r="CG136" s="123"/>
      <c r="CH136" s="123"/>
      <c r="CI136" s="123"/>
      <c r="CJ136" s="123"/>
      <c r="CK136" s="123"/>
      <c r="CL136" s="123"/>
      <c r="CM136" s="123"/>
    </row>
    <row r="137" spans="1:91" s="101" customFormat="1" x14ac:dyDescent="0.25">
      <c r="A137" s="104"/>
      <c r="B137" s="104"/>
      <c r="C137" s="104"/>
      <c r="D137" s="117"/>
      <c r="E137" s="102"/>
      <c r="F137" s="102"/>
      <c r="G137" s="102"/>
      <c r="H137" s="102"/>
      <c r="I137" s="102"/>
      <c r="J137" s="102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123"/>
      <c r="AP137" s="123"/>
      <c r="AQ137" s="123"/>
      <c r="AR137" s="123"/>
      <c r="AS137" s="123"/>
      <c r="AT137" s="123"/>
      <c r="AU137" s="123"/>
      <c r="AV137" s="123"/>
      <c r="AW137" s="123"/>
      <c r="AX137" s="123"/>
      <c r="AY137" s="123"/>
      <c r="AZ137" s="123"/>
      <c r="BA137" s="123"/>
      <c r="BB137" s="123"/>
      <c r="BC137" s="123"/>
      <c r="BD137" s="123"/>
      <c r="BE137" s="123"/>
      <c r="BF137" s="123"/>
      <c r="BG137" s="123"/>
      <c r="BH137" s="123"/>
      <c r="BI137" s="123"/>
      <c r="BJ137" s="123"/>
      <c r="BK137" s="123"/>
      <c r="BL137" s="123"/>
      <c r="BM137" s="123"/>
      <c r="BN137" s="123"/>
      <c r="BO137" s="123"/>
      <c r="BP137" s="123"/>
      <c r="BQ137" s="123"/>
      <c r="BR137" s="123"/>
      <c r="BS137" s="123"/>
      <c r="BT137" s="123"/>
      <c r="BU137" s="123"/>
      <c r="BV137" s="123"/>
      <c r="BW137" s="123"/>
      <c r="BX137" s="123"/>
      <c r="BY137" s="123"/>
      <c r="BZ137" s="123"/>
      <c r="CA137" s="123"/>
      <c r="CB137" s="123"/>
      <c r="CC137" s="123"/>
      <c r="CD137" s="123"/>
      <c r="CE137" s="123"/>
      <c r="CF137" s="123"/>
      <c r="CG137" s="123"/>
      <c r="CH137" s="123"/>
      <c r="CI137" s="123"/>
      <c r="CJ137" s="123"/>
      <c r="CK137" s="123"/>
      <c r="CL137" s="123"/>
      <c r="CM137" s="123"/>
    </row>
    <row r="138" spans="1:91" s="101" customFormat="1" x14ac:dyDescent="0.25">
      <c r="A138" s="104"/>
      <c r="B138" s="104"/>
      <c r="C138" s="104"/>
      <c r="D138" s="117"/>
      <c r="E138" s="102"/>
      <c r="F138" s="102"/>
      <c r="G138" s="102"/>
      <c r="H138" s="102"/>
      <c r="I138" s="102"/>
      <c r="J138" s="102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123"/>
      <c r="AP138" s="123"/>
      <c r="AQ138" s="123"/>
      <c r="AR138" s="123"/>
      <c r="AS138" s="123"/>
      <c r="AT138" s="123"/>
      <c r="AU138" s="123"/>
      <c r="AV138" s="123"/>
      <c r="AW138" s="123"/>
      <c r="AX138" s="123"/>
      <c r="AY138" s="123"/>
      <c r="AZ138" s="123"/>
      <c r="BA138" s="123"/>
      <c r="BB138" s="123"/>
      <c r="BC138" s="123"/>
      <c r="BD138" s="123"/>
      <c r="BE138" s="123"/>
      <c r="BF138" s="123"/>
      <c r="BG138" s="123"/>
      <c r="BH138" s="123"/>
      <c r="BI138" s="123"/>
      <c r="BJ138" s="123"/>
      <c r="BK138" s="123"/>
      <c r="BL138" s="123"/>
      <c r="BM138" s="123"/>
      <c r="BN138" s="123"/>
      <c r="BO138" s="123"/>
      <c r="BP138" s="123"/>
      <c r="BQ138" s="123"/>
      <c r="BR138" s="123"/>
      <c r="BS138" s="123"/>
      <c r="BT138" s="123"/>
      <c r="BU138" s="123"/>
      <c r="BV138" s="123"/>
      <c r="BW138" s="123"/>
      <c r="BX138" s="123"/>
      <c r="BY138" s="123"/>
      <c r="BZ138" s="123"/>
      <c r="CA138" s="123"/>
      <c r="CB138" s="123"/>
      <c r="CC138" s="123"/>
      <c r="CD138" s="123"/>
      <c r="CE138" s="123"/>
      <c r="CF138" s="123"/>
      <c r="CG138" s="123"/>
      <c r="CH138" s="123"/>
      <c r="CI138" s="123"/>
      <c r="CJ138" s="123"/>
      <c r="CK138" s="123"/>
      <c r="CL138" s="123"/>
      <c r="CM138" s="123"/>
    </row>
    <row r="139" spans="1:91" s="101" customFormat="1" x14ac:dyDescent="0.25">
      <c r="A139" s="104"/>
      <c r="B139" s="104"/>
      <c r="C139" s="104"/>
      <c r="D139" s="117"/>
      <c r="E139" s="102"/>
      <c r="F139" s="102"/>
      <c r="G139" s="102"/>
      <c r="H139" s="102"/>
      <c r="I139" s="102"/>
      <c r="J139" s="102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3"/>
      <c r="AE139" s="123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123"/>
      <c r="AP139" s="123"/>
      <c r="AQ139" s="123"/>
      <c r="AR139" s="123"/>
      <c r="AS139" s="123"/>
      <c r="AT139" s="123"/>
      <c r="AU139" s="123"/>
      <c r="AV139" s="123"/>
      <c r="AW139" s="123"/>
      <c r="AX139" s="123"/>
      <c r="AY139" s="123"/>
      <c r="AZ139" s="123"/>
      <c r="BA139" s="123"/>
      <c r="BB139" s="123"/>
      <c r="BC139" s="123"/>
      <c r="BD139" s="123"/>
      <c r="BE139" s="123"/>
      <c r="BF139" s="123"/>
      <c r="BG139" s="123"/>
      <c r="BH139" s="123"/>
      <c r="BI139" s="123"/>
      <c r="BJ139" s="123"/>
      <c r="BK139" s="123"/>
      <c r="BL139" s="123"/>
      <c r="BM139" s="123"/>
      <c r="BN139" s="123"/>
      <c r="BO139" s="123"/>
      <c r="BP139" s="123"/>
      <c r="BQ139" s="123"/>
      <c r="BR139" s="123"/>
      <c r="BS139" s="123"/>
      <c r="BT139" s="123"/>
      <c r="BU139" s="123"/>
      <c r="BV139" s="123"/>
      <c r="BW139" s="123"/>
      <c r="BX139" s="123"/>
      <c r="BY139" s="123"/>
      <c r="BZ139" s="123"/>
      <c r="CA139" s="123"/>
      <c r="CB139" s="123"/>
      <c r="CC139" s="123"/>
      <c r="CD139" s="123"/>
      <c r="CE139" s="123"/>
      <c r="CF139" s="123"/>
      <c r="CG139" s="123"/>
      <c r="CH139" s="123"/>
      <c r="CI139" s="123"/>
      <c r="CJ139" s="123"/>
      <c r="CK139" s="123"/>
      <c r="CL139" s="123"/>
      <c r="CM139" s="123"/>
    </row>
    <row r="140" spans="1:91" s="101" customFormat="1" x14ac:dyDescent="0.25">
      <c r="A140" s="104"/>
      <c r="B140" s="104"/>
      <c r="C140" s="104"/>
      <c r="D140" s="117"/>
      <c r="E140" s="102"/>
      <c r="F140" s="102"/>
      <c r="G140" s="102"/>
      <c r="H140" s="102"/>
      <c r="I140" s="102"/>
      <c r="J140" s="102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123"/>
      <c r="AE140" s="123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123"/>
      <c r="AP140" s="123"/>
      <c r="AQ140" s="123"/>
      <c r="AR140" s="123"/>
      <c r="AS140" s="123"/>
      <c r="AT140" s="123"/>
      <c r="AU140" s="123"/>
      <c r="AV140" s="123"/>
      <c r="AW140" s="123"/>
      <c r="AX140" s="123"/>
      <c r="AY140" s="123"/>
      <c r="AZ140" s="123"/>
      <c r="BA140" s="123"/>
      <c r="BB140" s="123"/>
      <c r="BC140" s="123"/>
      <c r="BD140" s="123"/>
      <c r="BE140" s="123"/>
      <c r="BF140" s="123"/>
      <c r="BG140" s="123"/>
      <c r="BH140" s="123"/>
      <c r="BI140" s="123"/>
      <c r="BJ140" s="123"/>
      <c r="BK140" s="123"/>
      <c r="BL140" s="123"/>
      <c r="BM140" s="123"/>
      <c r="BN140" s="123"/>
      <c r="BO140" s="123"/>
      <c r="BP140" s="123"/>
      <c r="BQ140" s="123"/>
      <c r="BR140" s="123"/>
      <c r="BS140" s="123"/>
      <c r="BT140" s="123"/>
      <c r="BU140" s="123"/>
      <c r="BV140" s="123"/>
      <c r="BW140" s="123"/>
      <c r="BX140" s="123"/>
      <c r="BY140" s="123"/>
      <c r="BZ140" s="123"/>
      <c r="CA140" s="123"/>
      <c r="CB140" s="123"/>
      <c r="CC140" s="123"/>
      <c r="CD140" s="123"/>
      <c r="CE140" s="123"/>
      <c r="CF140" s="123"/>
      <c r="CG140" s="123"/>
      <c r="CH140" s="123"/>
      <c r="CI140" s="123"/>
      <c r="CJ140" s="123"/>
      <c r="CK140" s="123"/>
      <c r="CL140" s="123"/>
      <c r="CM140" s="123"/>
    </row>
    <row r="141" spans="1:91" s="101" customFormat="1" x14ac:dyDescent="0.25">
      <c r="A141" s="104"/>
      <c r="B141" s="104"/>
      <c r="C141" s="104"/>
      <c r="D141" s="117"/>
      <c r="E141" s="102"/>
      <c r="F141" s="102"/>
      <c r="G141" s="102"/>
      <c r="H141" s="102"/>
      <c r="I141" s="102"/>
      <c r="J141" s="102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  <c r="AA141" s="123"/>
      <c r="AB141" s="123"/>
      <c r="AC141" s="123"/>
      <c r="AD141" s="123"/>
      <c r="AE141" s="123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123"/>
      <c r="AP141" s="123"/>
      <c r="AQ141" s="123"/>
      <c r="AR141" s="123"/>
      <c r="AS141" s="123"/>
      <c r="AT141" s="123"/>
      <c r="AU141" s="123"/>
      <c r="AV141" s="123"/>
      <c r="AW141" s="123"/>
      <c r="AX141" s="123"/>
      <c r="AY141" s="123"/>
      <c r="AZ141" s="123"/>
      <c r="BA141" s="123"/>
      <c r="BB141" s="123"/>
      <c r="BC141" s="123"/>
      <c r="BD141" s="123"/>
      <c r="BE141" s="123"/>
      <c r="BF141" s="123"/>
      <c r="BG141" s="123"/>
      <c r="BH141" s="123"/>
      <c r="BI141" s="123"/>
      <c r="BJ141" s="123"/>
      <c r="BK141" s="123"/>
      <c r="BL141" s="123"/>
      <c r="BM141" s="123"/>
      <c r="BN141" s="123"/>
      <c r="BO141" s="123"/>
      <c r="BP141" s="123"/>
      <c r="BQ141" s="123"/>
      <c r="BR141" s="123"/>
      <c r="BS141" s="123"/>
      <c r="BT141" s="123"/>
      <c r="BU141" s="123"/>
      <c r="BV141" s="123"/>
      <c r="BW141" s="123"/>
      <c r="BX141" s="123"/>
      <c r="BY141" s="123"/>
      <c r="BZ141" s="123"/>
      <c r="CA141" s="123"/>
      <c r="CB141" s="123"/>
      <c r="CC141" s="123"/>
      <c r="CD141" s="123"/>
      <c r="CE141" s="123"/>
      <c r="CF141" s="123"/>
      <c r="CG141" s="123"/>
      <c r="CH141" s="123"/>
      <c r="CI141" s="123"/>
      <c r="CJ141" s="123"/>
      <c r="CK141" s="123"/>
      <c r="CL141" s="123"/>
      <c r="CM141" s="123"/>
    </row>
    <row r="142" spans="1:91" s="101" customFormat="1" x14ac:dyDescent="0.25">
      <c r="A142" s="104"/>
      <c r="B142" s="104"/>
      <c r="C142" s="104"/>
      <c r="D142" s="117"/>
      <c r="E142" s="102"/>
      <c r="F142" s="102"/>
      <c r="G142" s="102"/>
      <c r="H142" s="102"/>
      <c r="I142" s="102"/>
      <c r="J142" s="102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123"/>
      <c r="AP142" s="123"/>
      <c r="AQ142" s="123"/>
      <c r="AR142" s="123"/>
      <c r="AS142" s="123"/>
      <c r="AT142" s="123"/>
      <c r="AU142" s="123"/>
      <c r="AV142" s="123"/>
      <c r="AW142" s="123"/>
      <c r="AX142" s="123"/>
      <c r="AY142" s="123"/>
      <c r="AZ142" s="123"/>
      <c r="BA142" s="123"/>
      <c r="BB142" s="123"/>
      <c r="BC142" s="123"/>
      <c r="BD142" s="123"/>
      <c r="BE142" s="123"/>
      <c r="BF142" s="123"/>
      <c r="BG142" s="123"/>
      <c r="BH142" s="123"/>
      <c r="BI142" s="123"/>
      <c r="BJ142" s="123"/>
      <c r="BK142" s="123"/>
      <c r="BL142" s="123"/>
      <c r="BM142" s="123"/>
      <c r="BN142" s="123"/>
      <c r="BO142" s="123"/>
      <c r="BP142" s="123"/>
      <c r="BQ142" s="123"/>
      <c r="BR142" s="123"/>
      <c r="BS142" s="123"/>
      <c r="BT142" s="123"/>
      <c r="BU142" s="123"/>
      <c r="BV142" s="123"/>
      <c r="BW142" s="123"/>
      <c r="BX142" s="123"/>
      <c r="BY142" s="123"/>
      <c r="BZ142" s="123"/>
      <c r="CA142" s="123"/>
      <c r="CB142" s="123"/>
      <c r="CC142" s="123"/>
      <c r="CD142" s="123"/>
      <c r="CE142" s="123"/>
      <c r="CF142" s="123"/>
      <c r="CG142" s="123"/>
      <c r="CH142" s="123"/>
      <c r="CI142" s="123"/>
      <c r="CJ142" s="123"/>
      <c r="CK142" s="123"/>
      <c r="CL142" s="123"/>
      <c r="CM142" s="123"/>
    </row>
    <row r="143" spans="1:91" s="101" customFormat="1" x14ac:dyDescent="0.25">
      <c r="A143" s="104"/>
      <c r="B143" s="104"/>
      <c r="C143" s="104"/>
      <c r="D143" s="117"/>
      <c r="E143" s="102"/>
      <c r="F143" s="102"/>
      <c r="G143" s="102"/>
      <c r="H143" s="102"/>
      <c r="I143" s="102"/>
      <c r="J143" s="102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123"/>
      <c r="AP143" s="123"/>
      <c r="AQ143" s="123"/>
      <c r="AR143" s="123"/>
      <c r="AS143" s="123"/>
      <c r="AT143" s="123"/>
      <c r="AU143" s="123"/>
      <c r="AV143" s="123"/>
      <c r="AW143" s="123"/>
      <c r="AX143" s="123"/>
      <c r="AY143" s="123"/>
      <c r="AZ143" s="123"/>
      <c r="BA143" s="123"/>
      <c r="BB143" s="123"/>
      <c r="BC143" s="123"/>
      <c r="BD143" s="123"/>
      <c r="BE143" s="123"/>
      <c r="BF143" s="123"/>
      <c r="BG143" s="123"/>
      <c r="BH143" s="123"/>
      <c r="BI143" s="123"/>
      <c r="BJ143" s="123"/>
      <c r="BK143" s="123"/>
      <c r="BL143" s="123"/>
      <c r="BM143" s="123"/>
      <c r="BN143" s="123"/>
      <c r="BO143" s="123"/>
      <c r="BP143" s="123"/>
      <c r="BQ143" s="123"/>
      <c r="BR143" s="123"/>
      <c r="BS143" s="123"/>
      <c r="BT143" s="123"/>
      <c r="BU143" s="123"/>
      <c r="BV143" s="123"/>
      <c r="BW143" s="123"/>
      <c r="BX143" s="123"/>
      <c r="BY143" s="123"/>
      <c r="BZ143" s="123"/>
      <c r="CA143" s="123"/>
      <c r="CB143" s="123"/>
      <c r="CC143" s="123"/>
      <c r="CD143" s="123"/>
      <c r="CE143" s="123"/>
      <c r="CF143" s="123"/>
      <c r="CG143" s="123"/>
      <c r="CH143" s="123"/>
      <c r="CI143" s="123"/>
      <c r="CJ143" s="123"/>
      <c r="CK143" s="123"/>
      <c r="CL143" s="123"/>
      <c r="CM143" s="123"/>
    </row>
    <row r="144" spans="1:91" s="101" customFormat="1" x14ac:dyDescent="0.25">
      <c r="A144" s="104"/>
      <c r="B144" s="104"/>
      <c r="C144" s="104"/>
      <c r="D144" s="117"/>
      <c r="E144" s="102"/>
      <c r="F144" s="102"/>
      <c r="G144" s="102"/>
      <c r="H144" s="102"/>
      <c r="I144" s="102"/>
      <c r="J144" s="102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3"/>
      <c r="AE144" s="123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123"/>
      <c r="AP144" s="123"/>
      <c r="AQ144" s="123"/>
      <c r="AR144" s="123"/>
      <c r="AS144" s="123"/>
      <c r="AT144" s="123"/>
      <c r="AU144" s="123"/>
      <c r="AV144" s="123"/>
      <c r="AW144" s="123"/>
      <c r="AX144" s="123"/>
      <c r="AY144" s="123"/>
      <c r="AZ144" s="123"/>
      <c r="BA144" s="123"/>
      <c r="BB144" s="123"/>
      <c r="BC144" s="123"/>
      <c r="BD144" s="123"/>
      <c r="BE144" s="123"/>
      <c r="BF144" s="123"/>
      <c r="BG144" s="123"/>
      <c r="BH144" s="123"/>
      <c r="BI144" s="123"/>
      <c r="BJ144" s="123"/>
      <c r="BK144" s="123"/>
      <c r="BL144" s="123"/>
      <c r="BM144" s="123"/>
      <c r="BN144" s="123"/>
      <c r="BO144" s="123"/>
      <c r="BP144" s="123"/>
      <c r="BQ144" s="123"/>
      <c r="BR144" s="123"/>
      <c r="BS144" s="123"/>
      <c r="BT144" s="123"/>
      <c r="BU144" s="123"/>
      <c r="BV144" s="123"/>
      <c r="BW144" s="123"/>
      <c r="BX144" s="123"/>
      <c r="BY144" s="123"/>
      <c r="BZ144" s="123"/>
      <c r="CA144" s="123"/>
      <c r="CB144" s="123"/>
      <c r="CC144" s="123"/>
      <c r="CD144" s="123"/>
      <c r="CE144" s="123"/>
      <c r="CF144" s="123"/>
      <c r="CG144" s="123"/>
      <c r="CH144" s="123"/>
      <c r="CI144" s="123"/>
      <c r="CJ144" s="123"/>
      <c r="CK144" s="123"/>
      <c r="CL144" s="123"/>
      <c r="CM144" s="123"/>
    </row>
    <row r="145" spans="1:91" s="101" customFormat="1" x14ac:dyDescent="0.25">
      <c r="A145" s="104"/>
      <c r="B145" s="104"/>
      <c r="C145" s="104"/>
      <c r="D145" s="117"/>
      <c r="E145" s="102"/>
      <c r="F145" s="102"/>
      <c r="G145" s="102"/>
      <c r="H145" s="102"/>
      <c r="I145" s="102"/>
      <c r="J145" s="102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123"/>
      <c r="AP145" s="123"/>
      <c r="AQ145" s="123"/>
      <c r="AR145" s="123"/>
      <c r="AS145" s="123"/>
      <c r="AT145" s="123"/>
      <c r="AU145" s="123"/>
      <c r="AV145" s="123"/>
      <c r="AW145" s="123"/>
      <c r="AX145" s="123"/>
      <c r="AY145" s="123"/>
      <c r="AZ145" s="123"/>
      <c r="BA145" s="123"/>
      <c r="BB145" s="123"/>
      <c r="BC145" s="123"/>
      <c r="BD145" s="123"/>
      <c r="BE145" s="123"/>
      <c r="BF145" s="123"/>
      <c r="BG145" s="123"/>
      <c r="BH145" s="123"/>
      <c r="BI145" s="123"/>
      <c r="BJ145" s="123"/>
      <c r="BK145" s="123"/>
      <c r="BL145" s="123"/>
      <c r="BM145" s="123"/>
      <c r="BN145" s="123"/>
      <c r="BO145" s="123"/>
      <c r="BP145" s="123"/>
      <c r="BQ145" s="123"/>
      <c r="BR145" s="123"/>
      <c r="BS145" s="123"/>
      <c r="BT145" s="123"/>
      <c r="BU145" s="123"/>
      <c r="BV145" s="123"/>
      <c r="BW145" s="123"/>
      <c r="BX145" s="123"/>
      <c r="BY145" s="123"/>
      <c r="BZ145" s="123"/>
      <c r="CA145" s="123"/>
      <c r="CB145" s="123"/>
      <c r="CC145" s="123"/>
      <c r="CD145" s="123"/>
      <c r="CE145" s="123"/>
      <c r="CF145" s="123"/>
      <c r="CG145" s="123"/>
      <c r="CH145" s="123"/>
      <c r="CI145" s="123"/>
      <c r="CJ145" s="123"/>
      <c r="CK145" s="123"/>
      <c r="CL145" s="123"/>
      <c r="CM145" s="123"/>
    </row>
    <row r="146" spans="1:91" s="101" customFormat="1" x14ac:dyDescent="0.25">
      <c r="A146" s="104"/>
      <c r="B146" s="104"/>
      <c r="C146" s="104"/>
      <c r="D146" s="117"/>
      <c r="E146" s="102"/>
      <c r="F146" s="102"/>
      <c r="G146" s="102"/>
      <c r="H146" s="102"/>
      <c r="I146" s="102"/>
      <c r="J146" s="102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123"/>
      <c r="AP146" s="123"/>
      <c r="AQ146" s="123"/>
      <c r="AR146" s="123"/>
      <c r="AS146" s="123"/>
      <c r="AT146" s="123"/>
      <c r="AU146" s="123"/>
      <c r="AV146" s="123"/>
      <c r="AW146" s="123"/>
      <c r="AX146" s="123"/>
      <c r="AY146" s="123"/>
      <c r="AZ146" s="123"/>
      <c r="BA146" s="123"/>
      <c r="BB146" s="123"/>
      <c r="BC146" s="123"/>
      <c r="BD146" s="123"/>
      <c r="BE146" s="123"/>
      <c r="BF146" s="123"/>
      <c r="BG146" s="123"/>
      <c r="BH146" s="123"/>
      <c r="BI146" s="123"/>
      <c r="BJ146" s="123"/>
      <c r="BK146" s="123"/>
      <c r="BL146" s="123"/>
      <c r="BM146" s="123"/>
      <c r="BN146" s="123"/>
      <c r="BO146" s="123"/>
      <c r="BP146" s="123"/>
      <c r="BQ146" s="123"/>
      <c r="BR146" s="123"/>
      <c r="BS146" s="123"/>
      <c r="BT146" s="123"/>
      <c r="BU146" s="123"/>
      <c r="BV146" s="123"/>
      <c r="BW146" s="123"/>
      <c r="BX146" s="123"/>
      <c r="BY146" s="123"/>
      <c r="BZ146" s="123"/>
      <c r="CA146" s="123"/>
      <c r="CB146" s="123"/>
      <c r="CC146" s="123"/>
      <c r="CD146" s="123"/>
      <c r="CE146" s="123"/>
      <c r="CF146" s="123"/>
      <c r="CG146" s="123"/>
      <c r="CH146" s="123"/>
      <c r="CI146" s="123"/>
      <c r="CJ146" s="123"/>
      <c r="CK146" s="123"/>
      <c r="CL146" s="123"/>
      <c r="CM146" s="123"/>
    </row>
    <row r="147" spans="1:91" s="101" customFormat="1" x14ac:dyDescent="0.25">
      <c r="A147" s="18"/>
      <c r="B147" s="18"/>
      <c r="C147" s="18"/>
      <c r="D147" s="117"/>
      <c r="E147" s="100"/>
      <c r="F147" s="100"/>
      <c r="G147" s="100"/>
      <c r="H147" s="100"/>
      <c r="I147" s="100"/>
      <c r="J147" s="102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  <c r="AC147" s="123"/>
      <c r="AD147" s="123"/>
      <c r="AE147" s="123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123"/>
      <c r="AP147" s="123"/>
      <c r="AQ147" s="123"/>
      <c r="AR147" s="123"/>
      <c r="AS147" s="123"/>
      <c r="AT147" s="123"/>
      <c r="AU147" s="123"/>
      <c r="AV147" s="123"/>
      <c r="AW147" s="123"/>
      <c r="AX147" s="123"/>
      <c r="AY147" s="123"/>
      <c r="AZ147" s="123"/>
      <c r="BA147" s="123"/>
      <c r="BB147" s="123"/>
      <c r="BC147" s="123"/>
      <c r="BD147" s="123"/>
      <c r="BE147" s="123"/>
      <c r="BF147" s="123"/>
      <c r="BG147" s="123"/>
      <c r="BH147" s="123"/>
      <c r="BI147" s="123"/>
      <c r="BJ147" s="123"/>
      <c r="BK147" s="123"/>
      <c r="BL147" s="123"/>
      <c r="BM147" s="123"/>
      <c r="BN147" s="123"/>
      <c r="BO147" s="123"/>
      <c r="BP147" s="123"/>
      <c r="BQ147" s="123"/>
      <c r="BR147" s="123"/>
      <c r="BS147" s="123"/>
      <c r="BT147" s="123"/>
      <c r="BU147" s="123"/>
      <c r="BV147" s="123"/>
      <c r="BW147" s="123"/>
      <c r="BX147" s="123"/>
      <c r="BY147" s="123"/>
      <c r="BZ147" s="123"/>
      <c r="CA147" s="123"/>
      <c r="CB147" s="123"/>
      <c r="CC147" s="123"/>
      <c r="CD147" s="123"/>
      <c r="CE147" s="123"/>
      <c r="CF147" s="123"/>
      <c r="CG147" s="123"/>
      <c r="CH147" s="123"/>
      <c r="CI147" s="123"/>
      <c r="CJ147" s="123"/>
      <c r="CK147" s="123"/>
      <c r="CL147" s="123"/>
      <c r="CM147" s="123"/>
    </row>
    <row r="148" spans="1:91" s="101" customFormat="1" x14ac:dyDescent="0.25">
      <c r="A148" s="18"/>
      <c r="B148" s="18"/>
      <c r="C148" s="18"/>
      <c r="D148" s="117"/>
      <c r="E148" s="100"/>
      <c r="F148" s="100"/>
      <c r="G148" s="100"/>
      <c r="H148" s="100"/>
      <c r="I148" s="100"/>
      <c r="J148" s="102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123"/>
      <c r="AE148" s="123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123"/>
      <c r="AP148" s="123"/>
      <c r="AQ148" s="123"/>
      <c r="AR148" s="123"/>
      <c r="AS148" s="123"/>
      <c r="AT148" s="123"/>
      <c r="AU148" s="123"/>
      <c r="AV148" s="123"/>
      <c r="AW148" s="123"/>
      <c r="AX148" s="123"/>
      <c r="AY148" s="123"/>
      <c r="AZ148" s="123"/>
      <c r="BA148" s="123"/>
      <c r="BB148" s="123"/>
      <c r="BC148" s="123"/>
      <c r="BD148" s="123"/>
      <c r="BE148" s="123"/>
      <c r="BF148" s="123"/>
      <c r="BG148" s="123"/>
      <c r="BH148" s="123"/>
      <c r="BI148" s="123"/>
      <c r="BJ148" s="123"/>
      <c r="BK148" s="123"/>
      <c r="BL148" s="123"/>
      <c r="BM148" s="123"/>
      <c r="BN148" s="123"/>
      <c r="BO148" s="123"/>
      <c r="BP148" s="123"/>
      <c r="BQ148" s="123"/>
      <c r="BR148" s="123"/>
      <c r="BS148" s="123"/>
      <c r="BT148" s="123"/>
      <c r="BU148" s="123"/>
      <c r="BV148" s="123"/>
      <c r="BW148" s="123"/>
      <c r="BX148" s="123"/>
      <c r="BY148" s="123"/>
      <c r="BZ148" s="123"/>
      <c r="CA148" s="123"/>
      <c r="CB148" s="123"/>
      <c r="CC148" s="123"/>
      <c r="CD148" s="123"/>
      <c r="CE148" s="123"/>
      <c r="CF148" s="123"/>
      <c r="CG148" s="123"/>
      <c r="CH148" s="123"/>
      <c r="CI148" s="123"/>
      <c r="CJ148" s="123"/>
      <c r="CK148" s="123"/>
      <c r="CL148" s="123"/>
      <c r="CM148" s="123"/>
    </row>
  </sheetData>
  <mergeCells count="1">
    <mergeCell ref="E1:I1"/>
  </mergeCells>
  <pageMargins left="0.15748031496062992" right="0.15748031496062992" top="0.19685039370078741" bottom="0.31496062992125984" header="0.15748031496062992" footer="7.874015748031496E-2"/>
  <pageSetup paperSize="9" scale="53" orientation="landscape" r:id="rId1"/>
  <headerFooter>
    <oddFooter>&amp;L&amp;D&amp;C&amp;P/&amp;N&amp;R&amp;F-&amp;A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S153"/>
  <sheetViews>
    <sheetView showGridLines="0" topLeftCell="A13" zoomScale="70" zoomScaleNormal="70" zoomScaleSheetLayoutView="50" workbookViewId="0">
      <selection activeCell="E41" sqref="E41:I42"/>
    </sheetView>
  </sheetViews>
  <sheetFormatPr defaultColWidth="9.140625" defaultRowHeight="15.75" outlineLevelCol="1" x14ac:dyDescent="0.25"/>
  <cols>
    <col min="1" max="1" width="16.28515625" style="18" customWidth="1"/>
    <col min="2" max="2" width="102.28515625" style="18" customWidth="1"/>
    <col min="3" max="3" width="175.85546875" style="18" hidden="1" customWidth="1" outlineLevel="1"/>
    <col min="4" max="4" width="1.7109375" style="117" customWidth="1" collapsed="1"/>
    <col min="5" max="9" width="20.7109375" style="100" customWidth="1"/>
    <col min="10" max="10" width="2" style="102" customWidth="1"/>
    <col min="11" max="97" width="9.140625" style="121"/>
    <col min="98" max="16384" width="9.140625" style="93"/>
  </cols>
  <sheetData>
    <row r="1" spans="1:97" ht="46.5" x14ac:dyDescent="0.7">
      <c r="A1" s="317" t="s">
        <v>575</v>
      </c>
      <c r="B1" s="235"/>
      <c r="C1" s="224"/>
      <c r="D1" s="225"/>
      <c r="E1" s="432"/>
      <c r="F1" s="432"/>
      <c r="G1" s="432"/>
      <c r="H1" s="432"/>
      <c r="I1" s="432"/>
      <c r="J1" s="109"/>
    </row>
    <row r="2" spans="1:97" s="126" customFormat="1" ht="21" x14ac:dyDescent="0.2">
      <c r="A2" s="236" t="s">
        <v>325</v>
      </c>
      <c r="B2" s="226"/>
      <c r="C2" s="226" t="s">
        <v>326</v>
      </c>
      <c r="D2" s="226"/>
      <c r="E2" s="255" t="s">
        <v>621</v>
      </c>
      <c r="F2" s="255" t="s">
        <v>599</v>
      </c>
      <c r="G2" s="255" t="s">
        <v>600</v>
      </c>
      <c r="H2" s="255" t="s">
        <v>601</v>
      </c>
      <c r="I2" s="255" t="s">
        <v>602</v>
      </c>
      <c r="J2" s="124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</row>
    <row r="3" spans="1:97" s="17" customFormat="1" ht="4.5" customHeight="1" x14ac:dyDescent="0.35">
      <c r="A3" s="194"/>
      <c r="B3" s="110"/>
      <c r="C3" s="110"/>
      <c r="D3" s="110"/>
      <c r="E3" s="111"/>
      <c r="F3" s="111"/>
      <c r="G3" s="111"/>
      <c r="H3" s="111"/>
      <c r="I3" s="111"/>
      <c r="J3" s="105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</row>
    <row r="4" spans="1:97" s="19" customFormat="1" ht="23.25" x14ac:dyDescent="0.35">
      <c r="A4" s="435" t="s">
        <v>404</v>
      </c>
      <c r="B4" s="435"/>
      <c r="C4" s="266"/>
      <c r="D4" s="267"/>
      <c r="E4" s="270">
        <v>-13.633281178799999</v>
      </c>
      <c r="F4" s="268">
        <v>-14.473781948899999</v>
      </c>
      <c r="G4" s="268">
        <v>-38.602627917000007</v>
      </c>
      <c r="H4" s="268">
        <v>-21.127831998199998</v>
      </c>
      <c r="I4" s="268">
        <v>-7.0069716108</v>
      </c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</row>
    <row r="5" spans="1:97" s="19" customFormat="1" ht="23.25" x14ac:dyDescent="0.35">
      <c r="A5" s="433" t="s">
        <v>396</v>
      </c>
      <c r="B5" s="433"/>
      <c r="C5" s="106"/>
      <c r="D5" s="110"/>
      <c r="E5" s="271">
        <v>16.594086560200001</v>
      </c>
      <c r="F5" s="258">
        <v>-17.7881827603</v>
      </c>
      <c r="G5" s="258">
        <v>4.1231627362000003</v>
      </c>
      <c r="H5" s="258">
        <v>-4.0863740532000001</v>
      </c>
      <c r="I5" s="258">
        <v>1.3904394532000002</v>
      </c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</row>
    <row r="6" spans="1:97" s="19" customFormat="1" ht="23.25" x14ac:dyDescent="0.35">
      <c r="A6" s="433" t="s">
        <v>397</v>
      </c>
      <c r="B6" s="433"/>
      <c r="C6" s="106"/>
      <c r="D6" s="110"/>
      <c r="E6" s="271">
        <v>-12.580658</v>
      </c>
      <c r="F6" s="258">
        <v>-8.7950160000000004</v>
      </c>
      <c r="G6" s="258">
        <v>-14.495411000000001</v>
      </c>
      <c r="H6" s="258">
        <v>-13.436582</v>
      </c>
      <c r="I6" s="258">
        <v>-8.6668129999999994</v>
      </c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</row>
    <row r="7" spans="1:97" s="19" customFormat="1" ht="23.25" x14ac:dyDescent="0.35">
      <c r="A7" s="433" t="s">
        <v>406</v>
      </c>
      <c r="B7" s="433"/>
      <c r="C7" s="106"/>
      <c r="D7" s="110"/>
      <c r="E7" s="271">
        <v>11.3241</v>
      </c>
      <c r="F7" s="258">
        <v>82.847122999999996</v>
      </c>
      <c r="G7" s="258">
        <v>13.860830999999999</v>
      </c>
      <c r="H7" s="258">
        <v>16.961282000000001</v>
      </c>
      <c r="I7" s="258">
        <v>9.9033270000000009</v>
      </c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</row>
    <row r="8" spans="1:97" s="101" customFormat="1" ht="23.25" customHeight="1" x14ac:dyDescent="0.45">
      <c r="A8" s="433" t="s">
        <v>405</v>
      </c>
      <c r="B8" s="433"/>
      <c r="C8" s="259"/>
      <c r="D8" s="110"/>
      <c r="E8" s="271">
        <v>10.080772618599998</v>
      </c>
      <c r="F8" s="258">
        <v>-9.0310252907999882</v>
      </c>
      <c r="G8" s="258">
        <v>11.076211180800012</v>
      </c>
      <c r="H8" s="258">
        <v>-14.210499948599999</v>
      </c>
      <c r="I8" s="258">
        <v>41.367891157599999</v>
      </c>
      <c r="J8" s="109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</row>
    <row r="9" spans="1:97" s="262" customFormat="1" ht="21" x14ac:dyDescent="0.25">
      <c r="A9" s="434" t="s">
        <v>398</v>
      </c>
      <c r="B9" s="434"/>
      <c r="C9" s="269"/>
      <c r="D9" s="269"/>
      <c r="E9" s="274">
        <v>11.785019999999999</v>
      </c>
      <c r="F9" s="275">
        <v>32.759117000000003</v>
      </c>
      <c r="G9" s="275">
        <v>-24.037834</v>
      </c>
      <c r="H9" s="275">
        <v>-35.900005999999998</v>
      </c>
      <c r="I9" s="275">
        <v>36.987873</v>
      </c>
      <c r="J9" s="124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</row>
    <row r="10" spans="1:97" s="262" customFormat="1" ht="21" x14ac:dyDescent="0.25">
      <c r="A10" s="272"/>
      <c r="B10" s="272"/>
      <c r="C10" s="260"/>
      <c r="D10" s="260"/>
      <c r="E10" s="273"/>
      <c r="F10" s="261"/>
      <c r="G10" s="261"/>
      <c r="H10" s="261"/>
      <c r="I10" s="261"/>
      <c r="J10" s="124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</row>
    <row r="11" spans="1:97" s="28" customFormat="1" ht="31.5" x14ac:dyDescent="0.5">
      <c r="A11" s="317" t="s">
        <v>576</v>
      </c>
      <c r="B11" s="106"/>
      <c r="C11" s="106"/>
      <c r="D11" s="106"/>
      <c r="E11" s="255" t="s">
        <v>621</v>
      </c>
      <c r="F11" s="255" t="s">
        <v>599</v>
      </c>
      <c r="G11" s="255" t="s">
        <v>600</v>
      </c>
      <c r="H11" s="255" t="s">
        <v>601</v>
      </c>
      <c r="I11" s="255" t="s">
        <v>602</v>
      </c>
      <c r="J11" s="103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257"/>
      <c r="AU11" s="257"/>
      <c r="AV11" s="257"/>
      <c r="AW11" s="257"/>
      <c r="AX11" s="257"/>
      <c r="AY11" s="257"/>
      <c r="AZ11" s="257"/>
      <c r="BA11" s="257"/>
      <c r="BB11" s="257"/>
      <c r="BC11" s="257"/>
      <c r="BD11" s="257"/>
      <c r="BE11" s="257"/>
      <c r="BF11" s="257"/>
      <c r="BG11" s="257"/>
      <c r="BH11" s="257"/>
      <c r="BI11" s="257"/>
      <c r="BJ11" s="257"/>
      <c r="BK11" s="257"/>
      <c r="BL11" s="257"/>
      <c r="BM11" s="257"/>
      <c r="BN11" s="257"/>
      <c r="BO11" s="257"/>
      <c r="BP11" s="257"/>
      <c r="BQ11" s="257"/>
      <c r="BR11" s="257"/>
      <c r="BS11" s="257"/>
      <c r="BT11" s="257"/>
      <c r="BU11" s="257"/>
      <c r="BV11" s="257"/>
      <c r="BW11" s="257"/>
      <c r="BX11" s="257"/>
      <c r="BY11" s="257"/>
      <c r="BZ11" s="257"/>
      <c r="CA11" s="257"/>
      <c r="CB11" s="257"/>
      <c r="CC11" s="257"/>
      <c r="CD11" s="257"/>
      <c r="CE11" s="257"/>
      <c r="CF11" s="257"/>
      <c r="CG11" s="257"/>
      <c r="CH11" s="257"/>
      <c r="CI11" s="257"/>
      <c r="CJ11" s="257"/>
      <c r="CK11" s="257"/>
      <c r="CL11" s="257"/>
      <c r="CM11" s="257"/>
      <c r="CN11" s="257"/>
      <c r="CO11" s="257"/>
      <c r="CP11" s="257"/>
      <c r="CQ11" s="257"/>
      <c r="CR11" s="257"/>
      <c r="CS11" s="257"/>
    </row>
    <row r="12" spans="1:97" s="159" customFormat="1" ht="20.100000000000001" customHeight="1" x14ac:dyDescent="0.2">
      <c r="A12" s="179" t="s">
        <v>603</v>
      </c>
      <c r="B12" s="179"/>
      <c r="C12" s="179" t="s">
        <v>327</v>
      </c>
      <c r="D12" s="179"/>
      <c r="E12" s="284">
        <v>2.0647160000000002</v>
      </c>
      <c r="F12" s="285">
        <v>-5.3411989999999996</v>
      </c>
      <c r="G12" s="285">
        <v>-7.0677339999999997</v>
      </c>
      <c r="H12" s="285">
        <v>-12.583219</v>
      </c>
      <c r="I12" s="285">
        <v>-2.352277</v>
      </c>
      <c r="J12" s="134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</row>
    <row r="13" spans="1:97" s="159" customFormat="1" ht="20.100000000000001" customHeight="1" x14ac:dyDescent="0.2">
      <c r="A13" s="155" t="s">
        <v>604</v>
      </c>
      <c r="B13" s="154"/>
      <c r="C13" s="155" t="s">
        <v>328</v>
      </c>
      <c r="D13" s="154"/>
      <c r="E13" s="286">
        <v>2.6423930000000002</v>
      </c>
      <c r="F13" s="256">
        <v>1.264988</v>
      </c>
      <c r="G13" s="256">
        <v>8.4768270000000001</v>
      </c>
      <c r="H13" s="256">
        <v>5.2999340000000004</v>
      </c>
      <c r="I13" s="256">
        <v>6.3970950000000002</v>
      </c>
      <c r="J13" s="134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</row>
    <row r="14" spans="1:97" s="159" customFormat="1" ht="20.100000000000001" customHeight="1" x14ac:dyDescent="0.2">
      <c r="A14" s="237" t="s">
        <v>605</v>
      </c>
      <c r="B14" s="154"/>
      <c r="C14" s="155" t="s">
        <v>329</v>
      </c>
      <c r="D14" s="154"/>
      <c r="E14" s="286">
        <v>1.6447320000000001</v>
      </c>
      <c r="F14" s="256">
        <v>2.0158719999999999</v>
      </c>
      <c r="G14" s="256">
        <v>3.0174569999999998</v>
      </c>
      <c r="H14" s="256">
        <v>1.8518969999999999</v>
      </c>
      <c r="I14" s="256">
        <v>2.6828150000000002</v>
      </c>
      <c r="J14" s="134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</row>
    <row r="15" spans="1:97" s="159" customFormat="1" ht="20.100000000000001" customHeight="1" x14ac:dyDescent="0.2">
      <c r="A15" s="237" t="s">
        <v>606</v>
      </c>
      <c r="B15" s="154"/>
      <c r="C15" s="155" t="s">
        <v>330</v>
      </c>
      <c r="D15" s="154"/>
      <c r="E15" s="286">
        <v>0.99766100000000002</v>
      </c>
      <c r="F15" s="256">
        <v>-0.750884</v>
      </c>
      <c r="G15" s="256">
        <v>5.4593699999999998</v>
      </c>
      <c r="H15" s="256">
        <v>3.4480369999999998</v>
      </c>
      <c r="I15" s="256">
        <v>3.71428</v>
      </c>
      <c r="J15" s="134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</row>
    <row r="16" spans="1:97" s="159" customFormat="1" ht="20.100000000000001" customHeight="1" x14ac:dyDescent="0.2">
      <c r="A16" s="155" t="s">
        <v>607</v>
      </c>
      <c r="B16" s="154"/>
      <c r="C16" s="155" t="s">
        <v>331</v>
      </c>
      <c r="D16" s="154"/>
      <c r="E16" s="286">
        <v>1.3852089999999999</v>
      </c>
      <c r="F16" s="256">
        <v>-0.92320800000000003</v>
      </c>
      <c r="G16" s="256">
        <v>-3.3283E-2</v>
      </c>
      <c r="H16" s="256">
        <v>-8.3546999999999996E-2</v>
      </c>
      <c r="I16" s="256">
        <v>-9.2752000000000001E-2</v>
      </c>
      <c r="J16" s="134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</row>
    <row r="17" spans="1:97" s="159" customFormat="1" ht="20.100000000000001" customHeight="1" x14ac:dyDescent="0.2">
      <c r="A17" s="250" t="s">
        <v>608</v>
      </c>
      <c r="B17" s="154"/>
      <c r="C17" s="180" t="s">
        <v>332</v>
      </c>
      <c r="D17" s="154"/>
      <c r="E17" s="286">
        <v>-8.8307999999999998E-2</v>
      </c>
      <c r="F17" s="256">
        <v>-9.0983999999999995E-2</v>
      </c>
      <c r="G17" s="256">
        <v>-2.0778000000000001E-2</v>
      </c>
      <c r="H17" s="256">
        <v>-7.7393000000000003E-2</v>
      </c>
      <c r="I17" s="256">
        <v>-8.1016000000000005E-2</v>
      </c>
      <c r="J17" s="134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</row>
    <row r="18" spans="1:97" s="159" customFormat="1" ht="20.100000000000001" customHeight="1" x14ac:dyDescent="0.2">
      <c r="A18" s="250" t="s">
        <v>609</v>
      </c>
      <c r="B18" s="154"/>
      <c r="C18" s="180" t="s">
        <v>333</v>
      </c>
      <c r="D18" s="154"/>
      <c r="E18" s="286">
        <v>1.473517</v>
      </c>
      <c r="F18" s="256">
        <v>-0.83222399999999996</v>
      </c>
      <c r="G18" s="256">
        <v>-1.2505E-2</v>
      </c>
      <c r="H18" s="256">
        <v>-6.1539999999999997E-3</v>
      </c>
      <c r="I18" s="256">
        <v>-1.1736E-2</v>
      </c>
      <c r="J18" s="134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</row>
    <row r="19" spans="1:97" s="159" customFormat="1" ht="20.100000000000001" customHeight="1" x14ac:dyDescent="0.2">
      <c r="A19" s="180" t="s">
        <v>373</v>
      </c>
      <c r="B19" s="154"/>
      <c r="C19" s="180" t="s">
        <v>334</v>
      </c>
      <c r="D19" s="154"/>
      <c r="E19" s="286">
        <v>0.263098</v>
      </c>
      <c r="F19" s="256">
        <v>0.86127900000000002</v>
      </c>
      <c r="G19" s="256">
        <v>-2.3922370000000002</v>
      </c>
      <c r="H19" s="256">
        <v>-12.490432</v>
      </c>
      <c r="I19" s="256">
        <v>-4.4657280000000004</v>
      </c>
      <c r="J19" s="134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</row>
    <row r="20" spans="1:97" s="159" customFormat="1" ht="20.100000000000001" customHeight="1" x14ac:dyDescent="0.2">
      <c r="A20" s="180" t="s">
        <v>374</v>
      </c>
      <c r="B20" s="154"/>
      <c r="C20" s="180" t="s">
        <v>335</v>
      </c>
      <c r="D20" s="154"/>
      <c r="E20" s="286">
        <v>5.5190250000000001</v>
      </c>
      <c r="F20" s="256">
        <v>2.351677</v>
      </c>
      <c r="G20" s="256">
        <v>3.1505580000000002</v>
      </c>
      <c r="H20" s="256">
        <v>1.9825410000000001</v>
      </c>
      <c r="I20" s="256">
        <v>8.6292460000000002</v>
      </c>
      <c r="J20" s="134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</row>
    <row r="21" spans="1:97" s="159" customFormat="1" ht="20.100000000000001" customHeight="1" x14ac:dyDescent="0.2">
      <c r="A21" s="180" t="s">
        <v>610</v>
      </c>
      <c r="B21" s="154"/>
      <c r="C21" s="180" t="s">
        <v>336</v>
      </c>
      <c r="D21" s="154"/>
      <c r="E21" s="286">
        <v>36.767524999999999</v>
      </c>
      <c r="F21" s="256">
        <v>-43.717244999999998</v>
      </c>
      <c r="G21" s="256">
        <v>1.597596</v>
      </c>
      <c r="H21" s="256">
        <v>-30.506829</v>
      </c>
      <c r="I21" s="256">
        <v>15.852893999999999</v>
      </c>
      <c r="J21" s="134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</row>
    <row r="22" spans="1:97" s="159" customFormat="1" ht="20.100000000000001" customHeight="1" x14ac:dyDescent="0.2">
      <c r="A22" s="180" t="s">
        <v>611</v>
      </c>
      <c r="B22" s="154"/>
      <c r="C22" s="180" t="s">
        <v>337</v>
      </c>
      <c r="D22" s="154"/>
      <c r="E22" s="286">
        <v>13.735585</v>
      </c>
      <c r="F22" s="256">
        <v>9.2077740000000006</v>
      </c>
      <c r="G22" s="256">
        <v>0.194107</v>
      </c>
      <c r="H22" s="256">
        <v>13.231329000000001</v>
      </c>
      <c r="I22" s="256">
        <v>-0.83569400000000005</v>
      </c>
      <c r="J22" s="134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</row>
    <row r="23" spans="1:97" s="159" customFormat="1" ht="20.100000000000001" customHeight="1" x14ac:dyDescent="0.2">
      <c r="A23" s="180" t="s">
        <v>612</v>
      </c>
      <c r="B23" s="154"/>
      <c r="C23" s="180" t="s">
        <v>338</v>
      </c>
      <c r="D23" s="154"/>
      <c r="E23" s="286">
        <v>-1.3205899999999999</v>
      </c>
      <c r="F23" s="256">
        <v>-2.7324320000000002</v>
      </c>
      <c r="G23" s="256">
        <v>-2.4344760000000001</v>
      </c>
      <c r="H23" s="256">
        <v>-1.6742189999999999</v>
      </c>
      <c r="I23" s="256">
        <v>-3.9033250000000002</v>
      </c>
      <c r="J23" s="134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</row>
    <row r="24" spans="1:97" s="159" customFormat="1" ht="20.100000000000001" customHeight="1" x14ac:dyDescent="0.2">
      <c r="A24" s="180" t="s">
        <v>613</v>
      </c>
      <c r="B24" s="154"/>
      <c r="C24" s="180" t="s">
        <v>339</v>
      </c>
      <c r="D24" s="154"/>
      <c r="E24" s="286">
        <v>1.614098</v>
      </c>
      <c r="F24" s="256">
        <v>1.1799710000000001</v>
      </c>
      <c r="G24" s="256">
        <v>30.246753999999999</v>
      </c>
      <c r="H24" s="256">
        <v>1.9851399999999999</v>
      </c>
      <c r="I24" s="256">
        <v>0.697542</v>
      </c>
      <c r="J24" s="134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6"/>
    </row>
    <row r="25" spans="1:97" s="162" customFormat="1" ht="24.95" customHeight="1" x14ac:dyDescent="0.2">
      <c r="A25" s="276" t="s">
        <v>379</v>
      </c>
      <c r="B25" s="277"/>
      <c r="C25" s="276" t="s">
        <v>340</v>
      </c>
      <c r="D25" s="277"/>
      <c r="E25" s="287">
        <v>62.671059</v>
      </c>
      <c r="F25" s="288">
        <v>-37.848394999999996</v>
      </c>
      <c r="G25" s="288">
        <v>31.738112000000001</v>
      </c>
      <c r="H25" s="288">
        <v>-34.839302000000004</v>
      </c>
      <c r="I25" s="288">
        <v>19.927001000000001</v>
      </c>
      <c r="J25" s="160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</row>
    <row r="26" spans="1:97" s="159" customFormat="1" ht="20.100000000000001" customHeight="1" x14ac:dyDescent="0.2">
      <c r="A26" s="180" t="s">
        <v>303</v>
      </c>
      <c r="B26" s="154"/>
      <c r="C26" s="180" t="s">
        <v>341</v>
      </c>
      <c r="D26" s="154"/>
      <c r="E26" s="286">
        <v>-32.807012999999998</v>
      </c>
      <c r="F26" s="256">
        <v>-28.860554</v>
      </c>
      <c r="G26" s="256">
        <v>-66.757959</v>
      </c>
      <c r="H26" s="256">
        <v>-41.317568999999999</v>
      </c>
      <c r="I26" s="256">
        <v>-15.505663</v>
      </c>
      <c r="J26" s="134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</row>
    <row r="27" spans="1:97" s="159" customFormat="1" ht="20.100000000000001" customHeight="1" x14ac:dyDescent="0.2">
      <c r="A27" s="180" t="s">
        <v>304</v>
      </c>
      <c r="B27" s="154"/>
      <c r="C27" s="180" t="s">
        <v>342</v>
      </c>
      <c r="D27" s="154"/>
      <c r="E27" s="286">
        <v>-11.373948</v>
      </c>
      <c r="F27" s="256">
        <v>3.9558200000000001</v>
      </c>
      <c r="G27" s="256">
        <v>-5.3624799999999997</v>
      </c>
      <c r="H27" s="256">
        <v>-19.529247000000002</v>
      </c>
      <c r="I27" s="256">
        <v>-7.351388</v>
      </c>
      <c r="J27" s="134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  <c r="CN27" s="156"/>
      <c r="CO27" s="156"/>
      <c r="CP27" s="156"/>
      <c r="CQ27" s="156"/>
      <c r="CR27" s="156"/>
      <c r="CS27" s="156"/>
    </row>
    <row r="28" spans="1:97" s="159" customFormat="1" ht="20.100000000000001" customHeight="1" x14ac:dyDescent="0.2">
      <c r="A28" s="250" t="s">
        <v>614</v>
      </c>
      <c r="B28" s="250"/>
      <c r="C28" s="180" t="s">
        <v>343</v>
      </c>
      <c r="D28" s="154"/>
      <c r="E28" s="286">
        <v>-11.372992</v>
      </c>
      <c r="F28" s="256">
        <v>3.95852</v>
      </c>
      <c r="G28" s="256">
        <v>-5.1328569999999996</v>
      </c>
      <c r="H28" s="256">
        <v>-19.529135</v>
      </c>
      <c r="I28" s="256">
        <v>-7.3514410000000003</v>
      </c>
      <c r="J28" s="134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  <c r="CN28" s="156"/>
      <c r="CO28" s="156"/>
      <c r="CP28" s="156"/>
      <c r="CQ28" s="156"/>
      <c r="CR28" s="156"/>
      <c r="CS28" s="156"/>
    </row>
    <row r="29" spans="1:97" s="159" customFormat="1" ht="20.100000000000001" customHeight="1" x14ac:dyDescent="0.2">
      <c r="A29" s="250" t="s">
        <v>344</v>
      </c>
      <c r="B29" s="250"/>
      <c r="C29" s="180" t="s">
        <v>345</v>
      </c>
      <c r="D29" s="154"/>
      <c r="E29" s="286">
        <v>0</v>
      </c>
      <c r="F29" s="256">
        <v>0</v>
      </c>
      <c r="G29" s="256">
        <v>-1.1254999999999999E-2</v>
      </c>
      <c r="H29" s="256">
        <v>0</v>
      </c>
      <c r="I29" s="256">
        <v>0</v>
      </c>
      <c r="J29" s="134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  <c r="CR29" s="156"/>
      <c r="CS29" s="156"/>
    </row>
    <row r="30" spans="1:97" s="159" customFormat="1" ht="20.100000000000001" customHeight="1" x14ac:dyDescent="0.2">
      <c r="A30" s="250" t="s">
        <v>347</v>
      </c>
      <c r="B30" s="250"/>
      <c r="C30" s="180" t="s">
        <v>346</v>
      </c>
      <c r="D30" s="154"/>
      <c r="E30" s="286">
        <v>0</v>
      </c>
      <c r="F30" s="256">
        <v>0</v>
      </c>
      <c r="G30" s="256">
        <v>0</v>
      </c>
      <c r="H30" s="256">
        <v>0</v>
      </c>
      <c r="I30" s="256">
        <v>0</v>
      </c>
      <c r="J30" s="134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</row>
    <row r="31" spans="1:97" s="159" customFormat="1" ht="20.100000000000001" customHeight="1" x14ac:dyDescent="0.2">
      <c r="A31" s="250" t="s">
        <v>615</v>
      </c>
      <c r="B31" s="250"/>
      <c r="C31" s="180" t="s">
        <v>348</v>
      </c>
      <c r="D31" s="154"/>
      <c r="E31" s="286">
        <v>-9.5600000000000004E-4</v>
      </c>
      <c r="F31" s="256">
        <v>-2.7000000000000001E-3</v>
      </c>
      <c r="G31" s="256">
        <v>-0.21836800000000001</v>
      </c>
      <c r="H31" s="256">
        <v>-1.12E-4</v>
      </c>
      <c r="I31" s="256">
        <v>5.3000000000000001E-5</v>
      </c>
      <c r="J31" s="134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  <c r="CN31" s="156"/>
      <c r="CO31" s="156"/>
      <c r="CP31" s="156"/>
      <c r="CQ31" s="156"/>
      <c r="CR31" s="156"/>
      <c r="CS31" s="156"/>
    </row>
    <row r="32" spans="1:97" s="159" customFormat="1" ht="20.100000000000001" customHeight="1" x14ac:dyDescent="0.2">
      <c r="A32" s="180" t="s">
        <v>616</v>
      </c>
      <c r="B32" s="154"/>
      <c r="C32" s="180" t="s">
        <v>349</v>
      </c>
      <c r="D32" s="154"/>
      <c r="E32" s="286">
        <v>0</v>
      </c>
      <c r="F32" s="256">
        <v>0</v>
      </c>
      <c r="G32" s="256">
        <v>0.91935100000000003</v>
      </c>
      <c r="H32" s="256">
        <v>1.051491</v>
      </c>
      <c r="I32" s="256">
        <v>0.61982599999999999</v>
      </c>
      <c r="J32" s="134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</row>
    <row r="33" spans="1:97" s="162" customFormat="1" ht="24.95" customHeight="1" x14ac:dyDescent="0.2">
      <c r="A33" s="276" t="s">
        <v>384</v>
      </c>
      <c r="B33" s="277"/>
      <c r="C33" s="276" t="s">
        <v>350</v>
      </c>
      <c r="D33" s="277"/>
      <c r="E33" s="287">
        <v>18.490098</v>
      </c>
      <c r="F33" s="288">
        <v>-62.753129000000001</v>
      </c>
      <c r="G33" s="288">
        <v>-39.462975999999998</v>
      </c>
      <c r="H33" s="288">
        <v>-94.634626999999995</v>
      </c>
      <c r="I33" s="288">
        <v>-2.3102239999999998</v>
      </c>
      <c r="J33" s="160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1"/>
      <c r="CS33" s="161"/>
    </row>
    <row r="34" spans="1:97" s="159" customFormat="1" ht="20.100000000000001" customHeight="1" x14ac:dyDescent="0.2">
      <c r="A34" s="276" t="s">
        <v>617</v>
      </c>
      <c r="B34" s="277"/>
      <c r="C34" s="276" t="s">
        <v>351</v>
      </c>
      <c r="D34" s="277"/>
      <c r="E34" s="287">
        <v>-6.7050780000000003</v>
      </c>
      <c r="F34" s="288">
        <v>95.512246000000005</v>
      </c>
      <c r="G34" s="288">
        <v>15.425141999999999</v>
      </c>
      <c r="H34" s="288">
        <v>58.734620999999997</v>
      </c>
      <c r="I34" s="288">
        <v>39.298096999999999</v>
      </c>
      <c r="J34" s="134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56"/>
      <c r="CO34" s="156"/>
      <c r="CP34" s="156"/>
      <c r="CQ34" s="156"/>
      <c r="CR34" s="156"/>
      <c r="CS34" s="156"/>
    </row>
    <row r="35" spans="1:97" s="162" customFormat="1" ht="24.95" customHeight="1" x14ac:dyDescent="0.2">
      <c r="A35" s="276" t="s">
        <v>386</v>
      </c>
      <c r="B35" s="277"/>
      <c r="C35" s="276" t="s">
        <v>352</v>
      </c>
      <c r="D35" s="277"/>
      <c r="E35" s="287">
        <v>11.785019999999999</v>
      </c>
      <c r="F35" s="288">
        <v>32.759117000000003</v>
      </c>
      <c r="G35" s="288">
        <v>-24.037834</v>
      </c>
      <c r="H35" s="288">
        <v>-35.900005999999998</v>
      </c>
      <c r="I35" s="288">
        <v>36.987873</v>
      </c>
      <c r="J35" s="160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61"/>
      <c r="CO35" s="161"/>
      <c r="CP35" s="161"/>
      <c r="CQ35" s="161"/>
      <c r="CR35" s="161"/>
      <c r="CS35" s="161"/>
    </row>
    <row r="36" spans="1:97" s="159" customFormat="1" ht="20.100000000000001" customHeight="1" x14ac:dyDescent="0.2">
      <c r="A36" s="250" t="s">
        <v>618</v>
      </c>
      <c r="B36" s="154"/>
      <c r="C36" s="180" t="s">
        <v>353</v>
      </c>
      <c r="D36" s="154"/>
      <c r="E36" s="286">
        <v>0</v>
      </c>
      <c r="F36" s="256">
        <v>0</v>
      </c>
      <c r="G36" s="256">
        <v>0</v>
      </c>
      <c r="H36" s="256">
        <v>0</v>
      </c>
      <c r="I36" s="256">
        <v>0</v>
      </c>
      <c r="J36" s="134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  <c r="BV36" s="156"/>
      <c r="BW36" s="156"/>
      <c r="BX36" s="156"/>
      <c r="BY36" s="156"/>
      <c r="BZ36" s="156"/>
      <c r="CA36" s="156"/>
      <c r="CB36" s="156"/>
      <c r="CC36" s="156"/>
      <c r="CD36" s="156"/>
      <c r="CE36" s="156"/>
      <c r="CF36" s="156"/>
      <c r="CG36" s="156"/>
      <c r="CH36" s="156"/>
      <c r="CI36" s="156"/>
      <c r="CJ36" s="156"/>
      <c r="CK36" s="156"/>
      <c r="CL36" s="156"/>
      <c r="CM36" s="156"/>
      <c r="CN36" s="156"/>
      <c r="CO36" s="156"/>
      <c r="CP36" s="156"/>
      <c r="CQ36" s="156"/>
      <c r="CR36" s="156"/>
      <c r="CS36" s="156"/>
    </row>
    <row r="37" spans="1:97" s="159" customFormat="1" ht="20.100000000000001" customHeight="1" x14ac:dyDescent="0.2">
      <c r="A37" s="250" t="s">
        <v>395</v>
      </c>
      <c r="B37" s="154"/>
      <c r="C37" s="180" t="s">
        <v>354</v>
      </c>
      <c r="D37" s="154"/>
      <c r="E37" s="286">
        <v>11.785019999999999</v>
      </c>
      <c r="F37" s="256">
        <v>32.759117000000003</v>
      </c>
      <c r="G37" s="256">
        <v>-24.037834</v>
      </c>
      <c r="H37" s="256">
        <v>-35.900005999999998</v>
      </c>
      <c r="I37" s="256">
        <v>36.987873</v>
      </c>
      <c r="J37" s="134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  <c r="CN37" s="156"/>
      <c r="CO37" s="156"/>
      <c r="CP37" s="156"/>
      <c r="CQ37" s="156"/>
      <c r="CR37" s="156"/>
      <c r="CS37" s="156"/>
    </row>
    <row r="38" spans="1:97" s="159" customFormat="1" ht="20.100000000000001" customHeight="1" x14ac:dyDescent="0.2">
      <c r="A38" s="299" t="s">
        <v>355</v>
      </c>
      <c r="B38" s="227"/>
      <c r="C38" s="278" t="s">
        <v>357</v>
      </c>
      <c r="D38" s="227"/>
      <c r="E38" s="284">
        <v>17.417162000000001</v>
      </c>
      <c r="F38" s="285">
        <v>37.957372999999997</v>
      </c>
      <c r="G38" s="285">
        <v>-10.579186</v>
      </c>
      <c r="H38" s="285">
        <v>-14.325494000000001</v>
      </c>
      <c r="I38" s="285">
        <v>35.356257999999997</v>
      </c>
      <c r="J38" s="134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6"/>
      <c r="BQ38" s="156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  <c r="CL38" s="156"/>
      <c r="CM38" s="156"/>
      <c r="CN38" s="156"/>
      <c r="CO38" s="156"/>
      <c r="CP38" s="156"/>
      <c r="CQ38" s="156"/>
      <c r="CR38" s="156"/>
      <c r="CS38" s="156"/>
    </row>
    <row r="39" spans="1:97" s="159" customFormat="1" ht="20.100000000000001" customHeight="1" x14ac:dyDescent="0.2">
      <c r="A39" s="239" t="s">
        <v>356</v>
      </c>
      <c r="B39" s="154"/>
      <c r="C39" s="195" t="s">
        <v>358</v>
      </c>
      <c r="D39" s="154"/>
      <c r="E39" s="286">
        <v>1.2532220000000001</v>
      </c>
      <c r="F39" s="256">
        <v>1.7099169999999999</v>
      </c>
      <c r="G39" s="256">
        <v>10.819958</v>
      </c>
      <c r="H39" s="256">
        <v>-4.2222270000000002</v>
      </c>
      <c r="I39" s="256">
        <v>-0.85620600000000002</v>
      </c>
      <c r="J39" s="134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  <c r="CN39" s="156"/>
      <c r="CO39" s="156"/>
      <c r="CP39" s="156"/>
      <c r="CQ39" s="156"/>
      <c r="CR39" s="156"/>
      <c r="CS39" s="156"/>
    </row>
    <row r="40" spans="1:97" s="159" customFormat="1" ht="20.100000000000001" customHeight="1" thickBot="1" x14ac:dyDescent="0.25">
      <c r="A40" s="300" t="s">
        <v>359</v>
      </c>
      <c r="B40" s="263"/>
      <c r="C40" s="263" t="s">
        <v>360</v>
      </c>
      <c r="D40" s="154"/>
      <c r="E40" s="286">
        <v>-6.885364</v>
      </c>
      <c r="F40" s="256">
        <v>-6.9081729999999997</v>
      </c>
      <c r="G40" s="256">
        <v>-24.278606</v>
      </c>
      <c r="H40" s="256">
        <v>-17.352284999999998</v>
      </c>
      <c r="I40" s="256">
        <v>2.4878209999999998</v>
      </c>
      <c r="J40" s="134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  <c r="CL40" s="156"/>
      <c r="CM40" s="156"/>
      <c r="CN40" s="156"/>
      <c r="CO40" s="156"/>
      <c r="CP40" s="156"/>
      <c r="CQ40" s="156"/>
      <c r="CR40" s="156"/>
      <c r="CS40" s="156"/>
    </row>
    <row r="41" spans="1:97" s="159" customFormat="1" ht="24.95" customHeight="1" x14ac:dyDescent="0.2">
      <c r="A41" s="228" t="s">
        <v>584</v>
      </c>
      <c r="B41" s="280"/>
      <c r="C41" s="279"/>
      <c r="D41" s="280"/>
      <c r="E41" s="420">
        <v>4058</v>
      </c>
      <c r="F41" s="421">
        <v>4407</v>
      </c>
      <c r="G41" s="421">
        <v>4186</v>
      </c>
      <c r="H41" s="421">
        <v>4921</v>
      </c>
      <c r="I41" s="421">
        <v>5341</v>
      </c>
      <c r="J41" s="135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  <c r="CE41" s="156"/>
      <c r="CF41" s="156"/>
      <c r="CG41" s="156"/>
      <c r="CH41" s="156"/>
      <c r="CI41" s="156"/>
      <c r="CJ41" s="156"/>
      <c r="CK41" s="156"/>
      <c r="CL41" s="156"/>
      <c r="CM41" s="156"/>
      <c r="CN41" s="156"/>
      <c r="CO41" s="156"/>
      <c r="CP41" s="156"/>
      <c r="CQ41" s="156"/>
      <c r="CR41" s="156"/>
      <c r="CS41" s="156"/>
    </row>
    <row r="42" spans="1:97" s="159" customFormat="1" ht="24.95" customHeight="1" x14ac:dyDescent="0.2">
      <c r="A42" s="154" t="s">
        <v>407</v>
      </c>
      <c r="B42" s="163"/>
      <c r="C42" s="177"/>
      <c r="D42" s="163"/>
      <c r="E42" s="422">
        <v>9133</v>
      </c>
      <c r="F42" s="423">
        <v>9133</v>
      </c>
      <c r="G42" s="423">
        <v>9133</v>
      </c>
      <c r="H42" s="423">
        <v>9133</v>
      </c>
      <c r="I42" s="423">
        <v>9133</v>
      </c>
      <c r="J42" s="135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  <c r="CN42" s="156"/>
      <c r="CO42" s="156"/>
      <c r="CP42" s="156"/>
      <c r="CQ42" s="156"/>
      <c r="CR42" s="156"/>
      <c r="CS42" s="156"/>
    </row>
    <row r="43" spans="1:97" s="101" customFormat="1" ht="24.95" customHeight="1" x14ac:dyDescent="0.35">
      <c r="A43" s="154" t="s">
        <v>408</v>
      </c>
      <c r="B43" s="117"/>
      <c r="C43" s="178"/>
      <c r="D43" s="117"/>
      <c r="E43" s="315">
        <v>10</v>
      </c>
      <c r="F43" s="303">
        <v>3</v>
      </c>
      <c r="G43" s="303">
        <v>-18</v>
      </c>
      <c r="H43" s="303">
        <v>-18</v>
      </c>
      <c r="I43" s="303">
        <v>-35</v>
      </c>
      <c r="J43" s="164"/>
      <c r="K43" s="123"/>
      <c r="L43" s="156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</row>
    <row r="44" spans="1:97" s="101" customFormat="1" ht="24.95" customHeight="1" x14ac:dyDescent="0.35">
      <c r="A44" s="281" t="s">
        <v>361</v>
      </c>
      <c r="B44" s="282"/>
      <c r="C44" s="283"/>
      <c r="D44" s="282"/>
      <c r="E44" s="297">
        <v>432</v>
      </c>
      <c r="F44" s="298">
        <v>461.11639888000002</v>
      </c>
      <c r="G44" s="298">
        <v>428.17643299500003</v>
      </c>
      <c r="H44" s="298">
        <v>486.68467348749999</v>
      </c>
      <c r="I44" s="298">
        <v>512.67520328750004</v>
      </c>
      <c r="J44" s="102"/>
      <c r="K44" s="123"/>
      <c r="L44" s="156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</row>
    <row r="45" spans="1:97" s="101" customFormat="1" ht="21" x14ac:dyDescent="0.35">
      <c r="A45" s="229"/>
      <c r="B45" s="117"/>
      <c r="C45" s="104"/>
      <c r="D45" s="117"/>
      <c r="E45" s="264"/>
      <c r="F45" s="265"/>
      <c r="G45" s="265"/>
      <c r="H45" s="265"/>
      <c r="I45" s="265"/>
      <c r="J45" s="102"/>
      <c r="K45" s="123"/>
      <c r="L45" s="156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</row>
    <row r="46" spans="1:97" s="101" customFormat="1" x14ac:dyDescent="0.25">
      <c r="A46" s="104"/>
      <c r="B46" s="104"/>
      <c r="C46" s="104"/>
      <c r="D46" s="117"/>
      <c r="E46" s="102"/>
      <c r="F46" s="102"/>
      <c r="G46" s="102"/>
      <c r="H46" s="102"/>
      <c r="I46" s="102"/>
      <c r="J46" s="102"/>
      <c r="K46" s="123"/>
      <c r="L46" s="156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</row>
    <row r="47" spans="1:97" s="101" customFormat="1" x14ac:dyDescent="0.25">
      <c r="A47" s="104"/>
      <c r="B47" s="104"/>
      <c r="C47" s="104"/>
      <c r="D47" s="117"/>
      <c r="E47" s="102"/>
      <c r="F47" s="102"/>
      <c r="G47" s="102"/>
      <c r="H47" s="102"/>
      <c r="I47" s="102"/>
      <c r="J47" s="102"/>
      <c r="K47" s="123"/>
      <c r="L47" s="156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/>
      <c r="CO47" s="123"/>
      <c r="CP47" s="123"/>
      <c r="CQ47" s="123"/>
      <c r="CR47" s="123"/>
      <c r="CS47" s="123"/>
    </row>
    <row r="48" spans="1:97" s="101" customFormat="1" x14ac:dyDescent="0.25">
      <c r="A48" s="104"/>
      <c r="B48" s="104"/>
      <c r="C48" s="104"/>
      <c r="D48" s="117"/>
      <c r="E48" s="102"/>
      <c r="F48" s="102"/>
      <c r="G48" s="102"/>
      <c r="H48" s="102"/>
      <c r="I48" s="102"/>
      <c r="J48" s="102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  <c r="CL48" s="123"/>
      <c r="CM48" s="123"/>
      <c r="CN48" s="123"/>
      <c r="CO48" s="123"/>
      <c r="CP48" s="123"/>
      <c r="CQ48" s="123"/>
      <c r="CR48" s="123"/>
      <c r="CS48" s="123"/>
    </row>
    <row r="49" spans="1:97" s="101" customFormat="1" x14ac:dyDescent="0.25">
      <c r="A49" s="104"/>
      <c r="B49" s="104"/>
      <c r="C49" s="104"/>
      <c r="D49" s="117"/>
      <c r="E49" s="102"/>
      <c r="F49" s="102"/>
      <c r="G49" s="102"/>
      <c r="H49" s="102"/>
      <c r="I49" s="102"/>
      <c r="J49" s="102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</row>
    <row r="50" spans="1:97" s="101" customFormat="1" x14ac:dyDescent="0.25">
      <c r="A50" s="104"/>
      <c r="B50" s="104"/>
      <c r="C50" s="104"/>
      <c r="D50" s="117"/>
      <c r="E50" s="102"/>
      <c r="F50" s="102"/>
      <c r="G50" s="102"/>
      <c r="H50" s="102"/>
      <c r="I50" s="102"/>
      <c r="J50" s="102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23"/>
      <c r="CM50" s="123"/>
      <c r="CN50" s="123"/>
      <c r="CO50" s="123"/>
      <c r="CP50" s="123"/>
      <c r="CQ50" s="123"/>
      <c r="CR50" s="123"/>
      <c r="CS50" s="123"/>
    </row>
    <row r="51" spans="1:97" s="101" customFormat="1" x14ac:dyDescent="0.25">
      <c r="A51" s="104"/>
      <c r="B51" s="104"/>
      <c r="C51" s="104"/>
      <c r="D51" s="117"/>
      <c r="E51" s="102"/>
      <c r="F51" s="102"/>
      <c r="G51" s="102"/>
      <c r="H51" s="102"/>
      <c r="I51" s="102"/>
      <c r="J51" s="102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3"/>
      <c r="CN51" s="123"/>
      <c r="CO51" s="123"/>
      <c r="CP51" s="123"/>
      <c r="CQ51" s="123"/>
      <c r="CR51" s="123"/>
      <c r="CS51" s="123"/>
    </row>
    <row r="52" spans="1:97" s="101" customFormat="1" x14ac:dyDescent="0.25">
      <c r="A52" s="104"/>
      <c r="B52" s="104"/>
      <c r="C52" s="104"/>
      <c r="D52" s="117"/>
      <c r="E52" s="102"/>
      <c r="F52" s="102"/>
      <c r="G52" s="102"/>
      <c r="H52" s="102"/>
      <c r="I52" s="102"/>
      <c r="J52" s="102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</row>
    <row r="53" spans="1:97" s="101" customFormat="1" x14ac:dyDescent="0.25">
      <c r="A53" s="104"/>
      <c r="B53" s="104"/>
      <c r="C53" s="104"/>
      <c r="D53" s="117"/>
      <c r="E53" s="102"/>
      <c r="F53" s="102"/>
      <c r="G53" s="102"/>
      <c r="H53" s="102"/>
      <c r="I53" s="102"/>
      <c r="J53" s="102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3"/>
      <c r="CL53" s="123"/>
      <c r="CM53" s="123"/>
      <c r="CN53" s="123"/>
      <c r="CO53" s="123"/>
      <c r="CP53" s="123"/>
      <c r="CQ53" s="123"/>
      <c r="CR53" s="123"/>
      <c r="CS53" s="123"/>
    </row>
    <row r="54" spans="1:97" s="101" customFormat="1" x14ac:dyDescent="0.25">
      <c r="A54" s="104"/>
      <c r="B54" s="104"/>
      <c r="C54" s="104"/>
      <c r="D54" s="117"/>
      <c r="E54" s="102"/>
      <c r="F54" s="102"/>
      <c r="G54" s="102"/>
      <c r="H54" s="102"/>
      <c r="I54" s="102"/>
      <c r="J54" s="102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  <c r="CS54" s="123"/>
    </row>
    <row r="55" spans="1:97" s="101" customFormat="1" x14ac:dyDescent="0.25">
      <c r="A55" s="104"/>
      <c r="B55" s="104"/>
      <c r="C55" s="104"/>
      <c r="D55" s="117"/>
      <c r="E55" s="102"/>
      <c r="F55" s="102"/>
      <c r="G55" s="102"/>
      <c r="H55" s="102"/>
      <c r="I55" s="102"/>
      <c r="J55" s="102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  <c r="CL55" s="123"/>
      <c r="CM55" s="123"/>
      <c r="CN55" s="123"/>
      <c r="CO55" s="123"/>
      <c r="CP55" s="123"/>
      <c r="CQ55" s="123"/>
      <c r="CR55" s="123"/>
      <c r="CS55" s="123"/>
    </row>
    <row r="56" spans="1:97" s="101" customFormat="1" x14ac:dyDescent="0.25">
      <c r="A56" s="104"/>
      <c r="B56" s="104"/>
      <c r="C56" s="104"/>
      <c r="D56" s="117"/>
      <c r="E56" s="102"/>
      <c r="F56" s="102"/>
      <c r="G56" s="102"/>
      <c r="H56" s="102"/>
      <c r="I56" s="102"/>
      <c r="J56" s="102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/>
      <c r="CL56" s="123"/>
      <c r="CM56" s="123"/>
      <c r="CN56" s="123"/>
      <c r="CO56" s="123"/>
      <c r="CP56" s="123"/>
      <c r="CQ56" s="123"/>
      <c r="CR56" s="123"/>
      <c r="CS56" s="123"/>
    </row>
    <row r="57" spans="1:97" s="101" customFormat="1" x14ac:dyDescent="0.25">
      <c r="A57" s="104"/>
      <c r="B57" s="104"/>
      <c r="C57" s="104"/>
      <c r="D57" s="117"/>
      <c r="E57" s="102"/>
      <c r="F57" s="102"/>
      <c r="G57" s="102"/>
      <c r="H57" s="102"/>
      <c r="I57" s="102"/>
      <c r="J57" s="102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  <c r="CM57" s="123"/>
      <c r="CN57" s="123"/>
      <c r="CO57" s="123"/>
      <c r="CP57" s="123"/>
      <c r="CQ57" s="123"/>
      <c r="CR57" s="123"/>
      <c r="CS57" s="123"/>
    </row>
    <row r="58" spans="1:97" s="101" customFormat="1" x14ac:dyDescent="0.25">
      <c r="A58" s="104"/>
      <c r="B58" s="104"/>
      <c r="C58" s="104"/>
      <c r="D58" s="117"/>
      <c r="E58" s="102"/>
      <c r="F58" s="102"/>
      <c r="G58" s="102"/>
      <c r="H58" s="102"/>
      <c r="I58" s="102"/>
      <c r="J58" s="102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  <c r="CL58" s="123"/>
      <c r="CM58" s="123"/>
      <c r="CN58" s="123"/>
      <c r="CO58" s="123"/>
      <c r="CP58" s="123"/>
      <c r="CQ58" s="123"/>
      <c r="CR58" s="123"/>
      <c r="CS58" s="123"/>
    </row>
    <row r="59" spans="1:97" s="101" customFormat="1" x14ac:dyDescent="0.25">
      <c r="A59" s="104"/>
      <c r="B59" s="104"/>
      <c r="C59" s="104"/>
      <c r="D59" s="117"/>
      <c r="E59" s="102"/>
      <c r="F59" s="102"/>
      <c r="G59" s="102"/>
      <c r="H59" s="102"/>
      <c r="I59" s="102"/>
      <c r="J59" s="102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3"/>
      <c r="CS59" s="123"/>
    </row>
    <row r="60" spans="1:97" s="101" customFormat="1" x14ac:dyDescent="0.25">
      <c r="A60" s="104"/>
      <c r="B60" s="104"/>
      <c r="C60" s="104"/>
      <c r="D60" s="117"/>
      <c r="E60" s="102"/>
      <c r="F60" s="102"/>
      <c r="G60" s="102"/>
      <c r="H60" s="102"/>
      <c r="I60" s="102"/>
      <c r="J60" s="10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3"/>
      <c r="CS60" s="123"/>
    </row>
    <row r="61" spans="1:97" s="101" customFormat="1" x14ac:dyDescent="0.25">
      <c r="A61" s="104"/>
      <c r="B61" s="104"/>
      <c r="C61" s="104"/>
      <c r="D61" s="117"/>
      <c r="E61" s="102"/>
      <c r="F61" s="102"/>
      <c r="G61" s="102"/>
      <c r="H61" s="102"/>
      <c r="I61" s="102"/>
      <c r="J61" s="102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  <c r="CH61" s="123"/>
      <c r="CI61" s="123"/>
      <c r="CJ61" s="123"/>
      <c r="CK61" s="123"/>
      <c r="CL61" s="123"/>
      <c r="CM61" s="123"/>
      <c r="CN61" s="123"/>
      <c r="CO61" s="123"/>
      <c r="CP61" s="123"/>
      <c r="CQ61" s="123"/>
      <c r="CR61" s="123"/>
      <c r="CS61" s="123"/>
    </row>
    <row r="62" spans="1:97" s="101" customFormat="1" x14ac:dyDescent="0.25">
      <c r="A62" s="104"/>
      <c r="B62" s="104"/>
      <c r="C62" s="104"/>
      <c r="D62" s="117"/>
      <c r="E62" s="102"/>
      <c r="F62" s="102"/>
      <c r="G62" s="102"/>
      <c r="H62" s="102"/>
      <c r="I62" s="102"/>
      <c r="J62" s="102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3"/>
      <c r="CG62" s="123"/>
      <c r="CH62" s="123"/>
      <c r="CI62" s="123"/>
      <c r="CJ62" s="123"/>
      <c r="CK62" s="123"/>
      <c r="CL62" s="123"/>
      <c r="CM62" s="123"/>
      <c r="CN62" s="123"/>
      <c r="CO62" s="123"/>
      <c r="CP62" s="123"/>
      <c r="CQ62" s="123"/>
      <c r="CR62" s="123"/>
      <c r="CS62" s="123"/>
    </row>
    <row r="63" spans="1:97" s="101" customFormat="1" x14ac:dyDescent="0.25">
      <c r="A63" s="104"/>
      <c r="B63" s="104"/>
      <c r="C63" s="104"/>
      <c r="D63" s="117"/>
      <c r="E63" s="102"/>
      <c r="F63" s="102"/>
      <c r="G63" s="102"/>
      <c r="H63" s="102"/>
      <c r="I63" s="102"/>
      <c r="J63" s="102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3"/>
      <c r="CL63" s="123"/>
      <c r="CM63" s="123"/>
      <c r="CN63" s="123"/>
      <c r="CO63" s="123"/>
      <c r="CP63" s="123"/>
      <c r="CQ63" s="123"/>
      <c r="CR63" s="123"/>
      <c r="CS63" s="123"/>
    </row>
    <row r="64" spans="1:97" s="101" customFormat="1" x14ac:dyDescent="0.25">
      <c r="A64" s="104"/>
      <c r="B64" s="104"/>
      <c r="C64" s="104"/>
      <c r="D64" s="117"/>
      <c r="E64" s="102"/>
      <c r="F64" s="102"/>
      <c r="G64" s="102"/>
      <c r="H64" s="102"/>
      <c r="I64" s="102"/>
      <c r="J64" s="102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  <c r="CA64" s="123"/>
      <c r="CB64" s="123"/>
      <c r="CC64" s="123"/>
      <c r="CD64" s="123"/>
      <c r="CE64" s="123"/>
      <c r="CF64" s="123"/>
      <c r="CG64" s="123"/>
      <c r="CH64" s="123"/>
      <c r="CI64" s="123"/>
      <c r="CJ64" s="123"/>
      <c r="CK64" s="123"/>
      <c r="CL64" s="123"/>
      <c r="CM64" s="123"/>
      <c r="CN64" s="123"/>
      <c r="CO64" s="123"/>
      <c r="CP64" s="123"/>
      <c r="CQ64" s="123"/>
      <c r="CR64" s="123"/>
      <c r="CS64" s="123"/>
    </row>
    <row r="65" spans="1:97" s="101" customFormat="1" x14ac:dyDescent="0.25">
      <c r="A65" s="104"/>
      <c r="B65" s="104"/>
      <c r="C65" s="104"/>
      <c r="D65" s="117"/>
      <c r="E65" s="102"/>
      <c r="F65" s="102"/>
      <c r="G65" s="102"/>
      <c r="H65" s="102"/>
      <c r="I65" s="102"/>
      <c r="J65" s="102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3"/>
      <c r="CL65" s="123"/>
      <c r="CM65" s="123"/>
      <c r="CN65" s="123"/>
      <c r="CO65" s="123"/>
      <c r="CP65" s="123"/>
      <c r="CQ65" s="123"/>
      <c r="CR65" s="123"/>
      <c r="CS65" s="123"/>
    </row>
    <row r="66" spans="1:97" s="101" customFormat="1" x14ac:dyDescent="0.25">
      <c r="A66" s="104"/>
      <c r="B66" s="104"/>
      <c r="C66" s="104"/>
      <c r="D66" s="117"/>
      <c r="E66" s="102"/>
      <c r="F66" s="102"/>
      <c r="G66" s="102"/>
      <c r="H66" s="102"/>
      <c r="I66" s="102"/>
      <c r="J66" s="10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</row>
    <row r="67" spans="1:97" s="101" customFormat="1" x14ac:dyDescent="0.25">
      <c r="A67" s="104"/>
      <c r="B67" s="104"/>
      <c r="C67" s="104"/>
      <c r="D67" s="117"/>
      <c r="E67" s="102"/>
      <c r="F67" s="102"/>
      <c r="G67" s="102"/>
      <c r="H67" s="102"/>
      <c r="I67" s="102"/>
      <c r="J67" s="10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</row>
    <row r="68" spans="1:97" s="101" customFormat="1" x14ac:dyDescent="0.25">
      <c r="A68" s="104"/>
      <c r="B68" s="104"/>
      <c r="C68" s="104"/>
      <c r="D68" s="117"/>
      <c r="E68" s="102"/>
      <c r="F68" s="102"/>
      <c r="G68" s="102"/>
      <c r="H68" s="102"/>
      <c r="I68" s="102"/>
      <c r="J68" s="10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3"/>
      <c r="CL68" s="123"/>
      <c r="CM68" s="123"/>
      <c r="CN68" s="123"/>
      <c r="CO68" s="123"/>
      <c r="CP68" s="123"/>
      <c r="CQ68" s="123"/>
      <c r="CR68" s="123"/>
      <c r="CS68" s="123"/>
    </row>
    <row r="69" spans="1:97" s="101" customFormat="1" x14ac:dyDescent="0.25">
      <c r="A69" s="104"/>
      <c r="B69" s="104"/>
      <c r="C69" s="104"/>
      <c r="D69" s="117"/>
      <c r="E69" s="102"/>
      <c r="F69" s="102"/>
      <c r="G69" s="102"/>
      <c r="H69" s="102"/>
      <c r="I69" s="102"/>
      <c r="J69" s="10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3"/>
      <c r="CL69" s="123"/>
      <c r="CM69" s="123"/>
      <c r="CN69" s="123"/>
      <c r="CO69" s="123"/>
      <c r="CP69" s="123"/>
      <c r="CQ69" s="123"/>
      <c r="CR69" s="123"/>
      <c r="CS69" s="123"/>
    </row>
    <row r="70" spans="1:97" s="101" customFormat="1" x14ac:dyDescent="0.25">
      <c r="A70" s="104"/>
      <c r="B70" s="104"/>
      <c r="C70" s="104"/>
      <c r="D70" s="117"/>
      <c r="E70" s="102"/>
      <c r="F70" s="102"/>
      <c r="G70" s="102"/>
      <c r="H70" s="102"/>
      <c r="I70" s="102"/>
      <c r="J70" s="102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  <c r="CA70" s="123"/>
      <c r="CB70" s="123"/>
      <c r="CC70" s="123"/>
      <c r="CD70" s="123"/>
      <c r="CE70" s="123"/>
      <c r="CF70" s="123"/>
      <c r="CG70" s="123"/>
      <c r="CH70" s="123"/>
      <c r="CI70" s="123"/>
      <c r="CJ70" s="123"/>
      <c r="CK70" s="123"/>
      <c r="CL70" s="123"/>
      <c r="CM70" s="123"/>
      <c r="CN70" s="123"/>
      <c r="CO70" s="123"/>
      <c r="CP70" s="123"/>
      <c r="CQ70" s="123"/>
      <c r="CR70" s="123"/>
      <c r="CS70" s="123"/>
    </row>
    <row r="71" spans="1:97" s="101" customFormat="1" x14ac:dyDescent="0.25">
      <c r="A71" s="104"/>
      <c r="B71" s="104"/>
      <c r="C71" s="104"/>
      <c r="D71" s="117"/>
      <c r="E71" s="102"/>
      <c r="F71" s="102"/>
      <c r="G71" s="102"/>
      <c r="H71" s="102"/>
      <c r="I71" s="102"/>
      <c r="J71" s="102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3"/>
      <c r="CL71" s="123"/>
      <c r="CM71" s="123"/>
      <c r="CN71" s="123"/>
      <c r="CO71" s="123"/>
      <c r="CP71" s="123"/>
      <c r="CQ71" s="123"/>
      <c r="CR71" s="123"/>
      <c r="CS71" s="123"/>
    </row>
    <row r="72" spans="1:97" s="101" customFormat="1" x14ac:dyDescent="0.25">
      <c r="A72" s="104"/>
      <c r="B72" s="104"/>
      <c r="C72" s="104"/>
      <c r="D72" s="117"/>
      <c r="E72" s="102"/>
      <c r="F72" s="102"/>
      <c r="G72" s="102"/>
      <c r="H72" s="102"/>
      <c r="I72" s="102"/>
      <c r="J72" s="102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123"/>
      <c r="CB72" s="123"/>
      <c r="CC72" s="123"/>
      <c r="CD72" s="123"/>
      <c r="CE72" s="123"/>
      <c r="CF72" s="123"/>
      <c r="CG72" s="123"/>
      <c r="CH72" s="123"/>
      <c r="CI72" s="123"/>
      <c r="CJ72" s="123"/>
      <c r="CK72" s="123"/>
      <c r="CL72" s="123"/>
      <c r="CM72" s="123"/>
      <c r="CN72" s="123"/>
      <c r="CO72" s="123"/>
      <c r="CP72" s="123"/>
      <c r="CQ72" s="123"/>
      <c r="CR72" s="123"/>
      <c r="CS72" s="123"/>
    </row>
    <row r="73" spans="1:97" s="101" customFormat="1" x14ac:dyDescent="0.25">
      <c r="A73" s="104"/>
      <c r="B73" s="104"/>
      <c r="C73" s="104"/>
      <c r="D73" s="117"/>
      <c r="E73" s="102"/>
      <c r="F73" s="102"/>
      <c r="G73" s="102"/>
      <c r="H73" s="102"/>
      <c r="I73" s="102"/>
      <c r="J73" s="102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3"/>
      <c r="BX73" s="123"/>
      <c r="BY73" s="123"/>
      <c r="BZ73" s="123"/>
      <c r="CA73" s="123"/>
      <c r="CB73" s="123"/>
      <c r="CC73" s="123"/>
      <c r="CD73" s="123"/>
      <c r="CE73" s="123"/>
      <c r="CF73" s="123"/>
      <c r="CG73" s="123"/>
      <c r="CH73" s="123"/>
      <c r="CI73" s="123"/>
      <c r="CJ73" s="123"/>
      <c r="CK73" s="123"/>
      <c r="CL73" s="123"/>
      <c r="CM73" s="123"/>
      <c r="CN73" s="123"/>
      <c r="CO73" s="123"/>
      <c r="CP73" s="123"/>
      <c r="CQ73" s="123"/>
      <c r="CR73" s="123"/>
      <c r="CS73" s="123"/>
    </row>
    <row r="74" spans="1:97" s="101" customFormat="1" x14ac:dyDescent="0.25">
      <c r="A74" s="104"/>
      <c r="B74" s="104"/>
      <c r="C74" s="104"/>
      <c r="D74" s="117"/>
      <c r="E74" s="102"/>
      <c r="F74" s="102"/>
      <c r="G74" s="102"/>
      <c r="H74" s="102"/>
      <c r="I74" s="102"/>
      <c r="J74" s="102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  <c r="CA74" s="123"/>
      <c r="CB74" s="123"/>
      <c r="CC74" s="123"/>
      <c r="CD74" s="123"/>
      <c r="CE74" s="123"/>
      <c r="CF74" s="123"/>
      <c r="CG74" s="123"/>
      <c r="CH74" s="123"/>
      <c r="CI74" s="123"/>
      <c r="CJ74" s="123"/>
      <c r="CK74" s="123"/>
      <c r="CL74" s="123"/>
      <c r="CM74" s="123"/>
      <c r="CN74" s="123"/>
      <c r="CO74" s="123"/>
      <c r="CP74" s="123"/>
      <c r="CQ74" s="123"/>
      <c r="CR74" s="123"/>
      <c r="CS74" s="123"/>
    </row>
    <row r="75" spans="1:97" s="101" customFormat="1" x14ac:dyDescent="0.25">
      <c r="A75" s="104"/>
      <c r="B75" s="104"/>
      <c r="C75" s="104"/>
      <c r="D75" s="117"/>
      <c r="E75" s="102"/>
      <c r="F75" s="102"/>
      <c r="G75" s="102"/>
      <c r="H75" s="102"/>
      <c r="I75" s="102"/>
      <c r="J75" s="102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  <c r="CJ75" s="123"/>
      <c r="CK75" s="123"/>
      <c r="CL75" s="123"/>
      <c r="CM75" s="123"/>
      <c r="CN75" s="123"/>
      <c r="CO75" s="123"/>
      <c r="CP75" s="123"/>
      <c r="CQ75" s="123"/>
      <c r="CR75" s="123"/>
      <c r="CS75" s="123"/>
    </row>
    <row r="76" spans="1:97" s="101" customFormat="1" x14ac:dyDescent="0.25">
      <c r="A76" s="104"/>
      <c r="B76" s="104"/>
      <c r="C76" s="104"/>
      <c r="D76" s="117"/>
      <c r="E76" s="102"/>
      <c r="F76" s="102"/>
      <c r="G76" s="102"/>
      <c r="H76" s="102"/>
      <c r="I76" s="102"/>
      <c r="J76" s="102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  <c r="CA76" s="123"/>
      <c r="CB76" s="123"/>
      <c r="CC76" s="123"/>
      <c r="CD76" s="123"/>
      <c r="CE76" s="123"/>
      <c r="CF76" s="123"/>
      <c r="CG76" s="123"/>
      <c r="CH76" s="123"/>
      <c r="CI76" s="123"/>
      <c r="CJ76" s="123"/>
      <c r="CK76" s="123"/>
      <c r="CL76" s="123"/>
      <c r="CM76" s="123"/>
      <c r="CN76" s="123"/>
      <c r="CO76" s="123"/>
      <c r="CP76" s="123"/>
      <c r="CQ76" s="123"/>
      <c r="CR76" s="123"/>
      <c r="CS76" s="123"/>
    </row>
    <row r="77" spans="1:97" s="101" customFormat="1" x14ac:dyDescent="0.25">
      <c r="A77" s="104"/>
      <c r="B77" s="104"/>
      <c r="C77" s="104"/>
      <c r="D77" s="117"/>
      <c r="E77" s="102"/>
      <c r="F77" s="102"/>
      <c r="G77" s="102"/>
      <c r="H77" s="102"/>
      <c r="I77" s="102"/>
      <c r="J77" s="102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3"/>
      <c r="CF77" s="123"/>
      <c r="CG77" s="123"/>
      <c r="CH77" s="123"/>
      <c r="CI77" s="123"/>
      <c r="CJ77" s="123"/>
      <c r="CK77" s="123"/>
      <c r="CL77" s="123"/>
      <c r="CM77" s="123"/>
      <c r="CN77" s="123"/>
      <c r="CO77" s="123"/>
      <c r="CP77" s="123"/>
      <c r="CQ77" s="123"/>
      <c r="CR77" s="123"/>
      <c r="CS77" s="123"/>
    </row>
    <row r="78" spans="1:97" s="101" customFormat="1" x14ac:dyDescent="0.25">
      <c r="A78" s="104"/>
      <c r="B78" s="104"/>
      <c r="C78" s="104"/>
      <c r="D78" s="117"/>
      <c r="E78" s="102"/>
      <c r="F78" s="102"/>
      <c r="G78" s="102"/>
      <c r="H78" s="102"/>
      <c r="I78" s="102"/>
      <c r="J78" s="102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</row>
    <row r="79" spans="1:97" s="101" customFormat="1" x14ac:dyDescent="0.25">
      <c r="A79" s="104"/>
      <c r="B79" s="104"/>
      <c r="C79" s="104"/>
      <c r="D79" s="117"/>
      <c r="E79" s="102"/>
      <c r="F79" s="102"/>
      <c r="G79" s="102"/>
      <c r="H79" s="102"/>
      <c r="I79" s="102"/>
      <c r="J79" s="102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  <c r="BO79" s="123"/>
      <c r="BP79" s="123"/>
      <c r="BQ79" s="123"/>
      <c r="BR79" s="123"/>
      <c r="BS79" s="123"/>
      <c r="BT79" s="123"/>
      <c r="BU79" s="123"/>
      <c r="BV79" s="123"/>
      <c r="BW79" s="123"/>
      <c r="BX79" s="123"/>
      <c r="BY79" s="123"/>
      <c r="BZ79" s="123"/>
      <c r="CA79" s="123"/>
      <c r="CB79" s="123"/>
      <c r="CC79" s="123"/>
      <c r="CD79" s="123"/>
      <c r="CE79" s="123"/>
      <c r="CF79" s="123"/>
      <c r="CG79" s="123"/>
      <c r="CH79" s="123"/>
      <c r="CI79" s="123"/>
      <c r="CJ79" s="123"/>
      <c r="CK79" s="123"/>
      <c r="CL79" s="123"/>
      <c r="CM79" s="123"/>
      <c r="CN79" s="123"/>
      <c r="CO79" s="123"/>
      <c r="CP79" s="123"/>
      <c r="CQ79" s="123"/>
      <c r="CR79" s="123"/>
      <c r="CS79" s="123"/>
    </row>
    <row r="80" spans="1:97" s="101" customFormat="1" x14ac:dyDescent="0.25">
      <c r="A80" s="104"/>
      <c r="B80" s="104"/>
      <c r="C80" s="104"/>
      <c r="D80" s="117"/>
      <c r="E80" s="102"/>
      <c r="F80" s="102"/>
      <c r="G80" s="102"/>
      <c r="H80" s="102"/>
      <c r="I80" s="102"/>
      <c r="J80" s="102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3"/>
      <c r="BJ80" s="123"/>
      <c r="BK80" s="123"/>
      <c r="BL80" s="123"/>
      <c r="BM80" s="123"/>
      <c r="BN80" s="123"/>
      <c r="BO80" s="123"/>
      <c r="BP80" s="123"/>
      <c r="BQ80" s="123"/>
      <c r="BR80" s="123"/>
      <c r="BS80" s="123"/>
      <c r="BT80" s="123"/>
      <c r="BU80" s="123"/>
      <c r="BV80" s="123"/>
      <c r="BW80" s="123"/>
      <c r="BX80" s="123"/>
      <c r="BY80" s="123"/>
      <c r="BZ80" s="123"/>
      <c r="CA80" s="123"/>
      <c r="CB80" s="123"/>
      <c r="CC80" s="123"/>
      <c r="CD80" s="123"/>
      <c r="CE80" s="123"/>
      <c r="CF80" s="123"/>
      <c r="CG80" s="123"/>
      <c r="CH80" s="123"/>
      <c r="CI80" s="123"/>
      <c r="CJ80" s="123"/>
      <c r="CK80" s="123"/>
      <c r="CL80" s="123"/>
      <c r="CM80" s="123"/>
      <c r="CN80" s="123"/>
      <c r="CO80" s="123"/>
      <c r="CP80" s="123"/>
      <c r="CQ80" s="123"/>
      <c r="CR80" s="123"/>
      <c r="CS80" s="123"/>
    </row>
    <row r="81" spans="1:97" s="101" customFormat="1" x14ac:dyDescent="0.25">
      <c r="A81" s="104"/>
      <c r="B81" s="104"/>
      <c r="C81" s="104"/>
      <c r="D81" s="117"/>
      <c r="E81" s="102"/>
      <c r="F81" s="102"/>
      <c r="G81" s="102"/>
      <c r="H81" s="102"/>
      <c r="I81" s="102"/>
      <c r="J81" s="102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  <c r="CA81" s="123"/>
      <c r="CB81" s="123"/>
      <c r="CC81" s="123"/>
      <c r="CD81" s="123"/>
      <c r="CE81" s="123"/>
      <c r="CF81" s="123"/>
      <c r="CG81" s="123"/>
      <c r="CH81" s="123"/>
      <c r="CI81" s="123"/>
      <c r="CJ81" s="123"/>
      <c r="CK81" s="123"/>
      <c r="CL81" s="123"/>
      <c r="CM81" s="123"/>
      <c r="CN81" s="123"/>
      <c r="CO81" s="123"/>
      <c r="CP81" s="123"/>
      <c r="CQ81" s="123"/>
      <c r="CR81" s="123"/>
      <c r="CS81" s="123"/>
    </row>
    <row r="82" spans="1:97" s="101" customFormat="1" x14ac:dyDescent="0.25">
      <c r="A82" s="104"/>
      <c r="B82" s="104"/>
      <c r="C82" s="104"/>
      <c r="D82" s="117"/>
      <c r="E82" s="102"/>
      <c r="F82" s="102"/>
      <c r="G82" s="102"/>
      <c r="H82" s="102"/>
      <c r="I82" s="102"/>
      <c r="J82" s="102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  <c r="CA82" s="123"/>
      <c r="CB82" s="123"/>
      <c r="CC82" s="123"/>
      <c r="CD82" s="123"/>
      <c r="CE82" s="123"/>
      <c r="CF82" s="123"/>
      <c r="CG82" s="123"/>
      <c r="CH82" s="123"/>
      <c r="CI82" s="123"/>
      <c r="CJ82" s="123"/>
      <c r="CK82" s="123"/>
      <c r="CL82" s="123"/>
      <c r="CM82" s="123"/>
      <c r="CN82" s="123"/>
      <c r="CO82" s="123"/>
      <c r="CP82" s="123"/>
      <c r="CQ82" s="123"/>
      <c r="CR82" s="123"/>
      <c r="CS82" s="123"/>
    </row>
    <row r="83" spans="1:97" s="101" customFormat="1" x14ac:dyDescent="0.25">
      <c r="A83" s="104"/>
      <c r="B83" s="104"/>
      <c r="C83" s="104"/>
      <c r="D83" s="117"/>
      <c r="E83" s="102"/>
      <c r="F83" s="102"/>
      <c r="G83" s="102"/>
      <c r="H83" s="102"/>
      <c r="I83" s="102"/>
      <c r="J83" s="102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3"/>
      <c r="CL83" s="123"/>
      <c r="CM83" s="123"/>
      <c r="CN83" s="123"/>
      <c r="CO83" s="123"/>
      <c r="CP83" s="123"/>
      <c r="CQ83" s="123"/>
      <c r="CR83" s="123"/>
      <c r="CS83" s="123"/>
    </row>
    <row r="84" spans="1:97" s="101" customFormat="1" x14ac:dyDescent="0.25">
      <c r="A84" s="104"/>
      <c r="B84" s="104"/>
      <c r="C84" s="104"/>
      <c r="D84" s="117"/>
      <c r="E84" s="102"/>
      <c r="F84" s="102"/>
      <c r="G84" s="102"/>
      <c r="H84" s="102"/>
      <c r="I84" s="102"/>
      <c r="J84" s="102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  <c r="CA84" s="123"/>
      <c r="CB84" s="123"/>
      <c r="CC84" s="123"/>
      <c r="CD84" s="123"/>
      <c r="CE84" s="123"/>
      <c r="CF84" s="123"/>
      <c r="CG84" s="123"/>
      <c r="CH84" s="123"/>
      <c r="CI84" s="123"/>
      <c r="CJ84" s="123"/>
      <c r="CK84" s="123"/>
      <c r="CL84" s="123"/>
      <c r="CM84" s="123"/>
      <c r="CN84" s="123"/>
      <c r="CO84" s="123"/>
      <c r="CP84" s="123"/>
      <c r="CQ84" s="123"/>
      <c r="CR84" s="123"/>
      <c r="CS84" s="123"/>
    </row>
    <row r="85" spans="1:97" s="101" customFormat="1" x14ac:dyDescent="0.25">
      <c r="A85" s="104"/>
      <c r="B85" s="104"/>
      <c r="C85" s="104"/>
      <c r="D85" s="117"/>
      <c r="E85" s="102"/>
      <c r="F85" s="102"/>
      <c r="G85" s="102"/>
      <c r="H85" s="102"/>
      <c r="I85" s="102"/>
      <c r="J85" s="102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/>
      <c r="CG85" s="123"/>
      <c r="CH85" s="123"/>
      <c r="CI85" s="123"/>
      <c r="CJ85" s="123"/>
      <c r="CK85" s="123"/>
      <c r="CL85" s="123"/>
      <c r="CM85" s="123"/>
      <c r="CN85" s="123"/>
      <c r="CO85" s="123"/>
      <c r="CP85" s="123"/>
      <c r="CQ85" s="123"/>
      <c r="CR85" s="123"/>
      <c r="CS85" s="123"/>
    </row>
    <row r="86" spans="1:97" s="101" customFormat="1" x14ac:dyDescent="0.25">
      <c r="A86" s="104"/>
      <c r="B86" s="104"/>
      <c r="C86" s="104"/>
      <c r="D86" s="117"/>
      <c r="E86" s="102"/>
      <c r="F86" s="102"/>
      <c r="G86" s="102"/>
      <c r="H86" s="102"/>
      <c r="I86" s="102"/>
      <c r="J86" s="102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  <c r="CA86" s="123"/>
      <c r="CB86" s="123"/>
      <c r="CC86" s="123"/>
      <c r="CD86" s="123"/>
      <c r="CE86" s="123"/>
      <c r="CF86" s="123"/>
      <c r="CG86" s="123"/>
      <c r="CH86" s="123"/>
      <c r="CI86" s="123"/>
      <c r="CJ86" s="123"/>
      <c r="CK86" s="123"/>
      <c r="CL86" s="123"/>
      <c r="CM86" s="123"/>
      <c r="CN86" s="123"/>
      <c r="CO86" s="123"/>
      <c r="CP86" s="123"/>
      <c r="CQ86" s="123"/>
      <c r="CR86" s="123"/>
      <c r="CS86" s="123"/>
    </row>
    <row r="87" spans="1:97" s="101" customFormat="1" x14ac:dyDescent="0.25">
      <c r="A87" s="104"/>
      <c r="B87" s="104"/>
      <c r="C87" s="104"/>
      <c r="D87" s="117"/>
      <c r="E87" s="102"/>
      <c r="F87" s="102"/>
      <c r="G87" s="102"/>
      <c r="H87" s="102"/>
      <c r="I87" s="102"/>
      <c r="J87" s="102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3"/>
      <c r="CA87" s="123"/>
      <c r="CB87" s="123"/>
      <c r="CC87" s="123"/>
      <c r="CD87" s="123"/>
      <c r="CE87" s="123"/>
      <c r="CF87" s="123"/>
      <c r="CG87" s="123"/>
      <c r="CH87" s="123"/>
      <c r="CI87" s="123"/>
      <c r="CJ87" s="123"/>
      <c r="CK87" s="123"/>
      <c r="CL87" s="123"/>
      <c r="CM87" s="123"/>
      <c r="CN87" s="123"/>
      <c r="CO87" s="123"/>
      <c r="CP87" s="123"/>
      <c r="CQ87" s="123"/>
      <c r="CR87" s="123"/>
      <c r="CS87" s="123"/>
    </row>
    <row r="88" spans="1:97" s="101" customFormat="1" x14ac:dyDescent="0.25">
      <c r="A88" s="104"/>
      <c r="B88" s="104"/>
      <c r="C88" s="104"/>
      <c r="D88" s="117"/>
      <c r="E88" s="102"/>
      <c r="F88" s="102"/>
      <c r="G88" s="102"/>
      <c r="H88" s="102"/>
      <c r="I88" s="102"/>
      <c r="J88" s="102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  <c r="BU88" s="123"/>
      <c r="BV88" s="123"/>
      <c r="BW88" s="123"/>
      <c r="BX88" s="123"/>
      <c r="BY88" s="123"/>
      <c r="BZ88" s="123"/>
      <c r="CA88" s="123"/>
      <c r="CB88" s="123"/>
      <c r="CC88" s="123"/>
      <c r="CD88" s="123"/>
      <c r="CE88" s="123"/>
      <c r="CF88" s="123"/>
      <c r="CG88" s="123"/>
      <c r="CH88" s="123"/>
      <c r="CI88" s="123"/>
      <c r="CJ88" s="123"/>
      <c r="CK88" s="123"/>
      <c r="CL88" s="123"/>
      <c r="CM88" s="123"/>
      <c r="CN88" s="123"/>
      <c r="CO88" s="123"/>
      <c r="CP88" s="123"/>
      <c r="CQ88" s="123"/>
      <c r="CR88" s="123"/>
      <c r="CS88" s="123"/>
    </row>
    <row r="89" spans="1:97" s="101" customFormat="1" x14ac:dyDescent="0.25">
      <c r="A89" s="104"/>
      <c r="B89" s="104"/>
      <c r="C89" s="104"/>
      <c r="D89" s="117"/>
      <c r="E89" s="102"/>
      <c r="F89" s="102"/>
      <c r="G89" s="102"/>
      <c r="H89" s="102"/>
      <c r="I89" s="102"/>
      <c r="J89" s="102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3"/>
      <c r="BW89" s="123"/>
      <c r="BX89" s="123"/>
      <c r="BY89" s="123"/>
      <c r="BZ89" s="123"/>
      <c r="CA89" s="123"/>
      <c r="CB89" s="123"/>
      <c r="CC89" s="123"/>
      <c r="CD89" s="123"/>
      <c r="CE89" s="123"/>
      <c r="CF89" s="123"/>
      <c r="CG89" s="123"/>
      <c r="CH89" s="123"/>
      <c r="CI89" s="123"/>
      <c r="CJ89" s="123"/>
      <c r="CK89" s="123"/>
      <c r="CL89" s="123"/>
      <c r="CM89" s="123"/>
      <c r="CN89" s="123"/>
      <c r="CO89" s="123"/>
      <c r="CP89" s="123"/>
      <c r="CQ89" s="123"/>
      <c r="CR89" s="123"/>
      <c r="CS89" s="123"/>
    </row>
    <row r="90" spans="1:97" s="101" customFormat="1" x14ac:dyDescent="0.25">
      <c r="A90" s="104"/>
      <c r="B90" s="104"/>
      <c r="C90" s="104"/>
      <c r="D90" s="117"/>
      <c r="E90" s="102"/>
      <c r="F90" s="102"/>
      <c r="G90" s="102"/>
      <c r="H90" s="102"/>
      <c r="I90" s="102"/>
      <c r="J90" s="102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  <c r="BX90" s="123"/>
      <c r="BY90" s="123"/>
      <c r="BZ90" s="123"/>
      <c r="CA90" s="123"/>
      <c r="CB90" s="123"/>
      <c r="CC90" s="123"/>
      <c r="CD90" s="123"/>
      <c r="CE90" s="123"/>
      <c r="CF90" s="123"/>
      <c r="CG90" s="123"/>
      <c r="CH90" s="123"/>
      <c r="CI90" s="123"/>
      <c r="CJ90" s="123"/>
      <c r="CK90" s="123"/>
      <c r="CL90" s="123"/>
      <c r="CM90" s="123"/>
      <c r="CN90" s="123"/>
      <c r="CO90" s="123"/>
      <c r="CP90" s="123"/>
      <c r="CQ90" s="123"/>
      <c r="CR90" s="123"/>
      <c r="CS90" s="123"/>
    </row>
    <row r="91" spans="1:97" s="101" customFormat="1" x14ac:dyDescent="0.25">
      <c r="A91" s="104"/>
      <c r="B91" s="104"/>
      <c r="C91" s="104"/>
      <c r="D91" s="117"/>
      <c r="E91" s="102"/>
      <c r="F91" s="102"/>
      <c r="G91" s="102"/>
      <c r="H91" s="102"/>
      <c r="I91" s="102"/>
      <c r="J91" s="102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X91" s="123"/>
      <c r="BY91" s="123"/>
      <c r="BZ91" s="123"/>
      <c r="CA91" s="123"/>
      <c r="CB91" s="123"/>
      <c r="CC91" s="123"/>
      <c r="CD91" s="123"/>
      <c r="CE91" s="123"/>
      <c r="CF91" s="123"/>
      <c r="CG91" s="123"/>
      <c r="CH91" s="123"/>
      <c r="CI91" s="123"/>
      <c r="CJ91" s="123"/>
      <c r="CK91" s="123"/>
      <c r="CL91" s="123"/>
      <c r="CM91" s="123"/>
      <c r="CN91" s="123"/>
      <c r="CO91" s="123"/>
      <c r="CP91" s="123"/>
      <c r="CQ91" s="123"/>
      <c r="CR91" s="123"/>
      <c r="CS91" s="123"/>
    </row>
    <row r="92" spans="1:97" s="101" customFormat="1" x14ac:dyDescent="0.25">
      <c r="A92" s="104"/>
      <c r="B92" s="104"/>
      <c r="C92" s="104"/>
      <c r="D92" s="117"/>
      <c r="E92" s="102"/>
      <c r="F92" s="102"/>
      <c r="G92" s="102"/>
      <c r="H92" s="102"/>
      <c r="I92" s="102"/>
      <c r="J92" s="102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3"/>
      <c r="CA92" s="123"/>
      <c r="CB92" s="123"/>
      <c r="CC92" s="123"/>
      <c r="CD92" s="123"/>
      <c r="CE92" s="123"/>
      <c r="CF92" s="123"/>
      <c r="CG92" s="123"/>
      <c r="CH92" s="123"/>
      <c r="CI92" s="123"/>
      <c r="CJ92" s="123"/>
      <c r="CK92" s="123"/>
      <c r="CL92" s="123"/>
      <c r="CM92" s="123"/>
      <c r="CN92" s="123"/>
      <c r="CO92" s="123"/>
      <c r="CP92" s="123"/>
      <c r="CQ92" s="123"/>
      <c r="CR92" s="123"/>
      <c r="CS92" s="123"/>
    </row>
    <row r="93" spans="1:97" s="101" customFormat="1" x14ac:dyDescent="0.25">
      <c r="A93" s="104"/>
      <c r="B93" s="104"/>
      <c r="C93" s="104"/>
      <c r="D93" s="117"/>
      <c r="E93" s="102"/>
      <c r="F93" s="102"/>
      <c r="G93" s="102"/>
      <c r="H93" s="102"/>
      <c r="I93" s="102"/>
      <c r="J93" s="102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3"/>
      <c r="BV93" s="123"/>
      <c r="BW93" s="123"/>
      <c r="BX93" s="123"/>
      <c r="BY93" s="123"/>
      <c r="BZ93" s="123"/>
      <c r="CA93" s="123"/>
      <c r="CB93" s="123"/>
      <c r="CC93" s="123"/>
      <c r="CD93" s="123"/>
      <c r="CE93" s="123"/>
      <c r="CF93" s="123"/>
      <c r="CG93" s="123"/>
      <c r="CH93" s="123"/>
      <c r="CI93" s="123"/>
      <c r="CJ93" s="123"/>
      <c r="CK93" s="123"/>
      <c r="CL93" s="123"/>
      <c r="CM93" s="123"/>
      <c r="CN93" s="123"/>
      <c r="CO93" s="123"/>
      <c r="CP93" s="123"/>
      <c r="CQ93" s="123"/>
      <c r="CR93" s="123"/>
      <c r="CS93" s="123"/>
    </row>
    <row r="94" spans="1:97" s="101" customFormat="1" x14ac:dyDescent="0.25">
      <c r="A94" s="104"/>
      <c r="B94" s="104"/>
      <c r="C94" s="104"/>
      <c r="D94" s="117"/>
      <c r="E94" s="102"/>
      <c r="F94" s="102"/>
      <c r="G94" s="102"/>
      <c r="H94" s="102"/>
      <c r="I94" s="102"/>
      <c r="J94" s="102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/>
      <c r="BL94" s="123"/>
      <c r="BM94" s="123"/>
      <c r="BN94" s="123"/>
      <c r="BO94" s="123"/>
      <c r="BP94" s="123"/>
      <c r="BQ94" s="123"/>
      <c r="BR94" s="123"/>
      <c r="BS94" s="123"/>
      <c r="BT94" s="123"/>
      <c r="BU94" s="123"/>
      <c r="BV94" s="123"/>
      <c r="BW94" s="123"/>
      <c r="BX94" s="123"/>
      <c r="BY94" s="123"/>
      <c r="BZ94" s="123"/>
      <c r="CA94" s="123"/>
      <c r="CB94" s="123"/>
      <c r="CC94" s="123"/>
      <c r="CD94" s="123"/>
      <c r="CE94" s="123"/>
      <c r="CF94" s="123"/>
      <c r="CG94" s="123"/>
      <c r="CH94" s="123"/>
      <c r="CI94" s="123"/>
      <c r="CJ94" s="123"/>
      <c r="CK94" s="123"/>
      <c r="CL94" s="123"/>
      <c r="CM94" s="123"/>
      <c r="CN94" s="123"/>
      <c r="CO94" s="123"/>
      <c r="CP94" s="123"/>
      <c r="CQ94" s="123"/>
      <c r="CR94" s="123"/>
      <c r="CS94" s="123"/>
    </row>
    <row r="95" spans="1:97" s="101" customFormat="1" x14ac:dyDescent="0.25">
      <c r="A95" s="104"/>
      <c r="B95" s="104"/>
      <c r="C95" s="104"/>
      <c r="D95" s="117"/>
      <c r="E95" s="102"/>
      <c r="F95" s="102"/>
      <c r="G95" s="102"/>
      <c r="H95" s="102"/>
      <c r="I95" s="102"/>
      <c r="J95" s="102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3"/>
      <c r="BL95" s="123"/>
      <c r="BM95" s="123"/>
      <c r="BN95" s="123"/>
      <c r="BO95" s="123"/>
      <c r="BP95" s="123"/>
      <c r="BQ95" s="123"/>
      <c r="BR95" s="123"/>
      <c r="BS95" s="123"/>
      <c r="BT95" s="123"/>
      <c r="BU95" s="123"/>
      <c r="BV95" s="123"/>
      <c r="BW95" s="123"/>
      <c r="BX95" s="123"/>
      <c r="BY95" s="123"/>
      <c r="BZ95" s="123"/>
      <c r="CA95" s="123"/>
      <c r="CB95" s="123"/>
      <c r="CC95" s="123"/>
      <c r="CD95" s="123"/>
      <c r="CE95" s="123"/>
      <c r="CF95" s="123"/>
      <c r="CG95" s="123"/>
      <c r="CH95" s="123"/>
      <c r="CI95" s="123"/>
      <c r="CJ95" s="123"/>
      <c r="CK95" s="123"/>
      <c r="CL95" s="123"/>
      <c r="CM95" s="123"/>
      <c r="CN95" s="123"/>
      <c r="CO95" s="123"/>
      <c r="CP95" s="123"/>
      <c r="CQ95" s="123"/>
      <c r="CR95" s="123"/>
      <c r="CS95" s="123"/>
    </row>
    <row r="96" spans="1:97" s="101" customFormat="1" x14ac:dyDescent="0.25">
      <c r="A96" s="104"/>
      <c r="B96" s="104"/>
      <c r="C96" s="104"/>
      <c r="D96" s="117"/>
      <c r="E96" s="102"/>
      <c r="F96" s="102"/>
      <c r="G96" s="102"/>
      <c r="H96" s="102"/>
      <c r="I96" s="102"/>
      <c r="J96" s="102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23"/>
      <c r="BK96" s="123"/>
      <c r="BL96" s="123"/>
      <c r="BM96" s="123"/>
      <c r="BN96" s="123"/>
      <c r="BO96" s="123"/>
      <c r="BP96" s="123"/>
      <c r="BQ96" s="123"/>
      <c r="BR96" s="123"/>
      <c r="BS96" s="123"/>
      <c r="BT96" s="123"/>
      <c r="BU96" s="123"/>
      <c r="BV96" s="123"/>
      <c r="BW96" s="123"/>
      <c r="BX96" s="123"/>
      <c r="BY96" s="123"/>
      <c r="BZ96" s="123"/>
      <c r="CA96" s="123"/>
      <c r="CB96" s="123"/>
      <c r="CC96" s="123"/>
      <c r="CD96" s="123"/>
      <c r="CE96" s="123"/>
      <c r="CF96" s="123"/>
      <c r="CG96" s="123"/>
      <c r="CH96" s="123"/>
      <c r="CI96" s="123"/>
      <c r="CJ96" s="123"/>
      <c r="CK96" s="123"/>
      <c r="CL96" s="123"/>
      <c r="CM96" s="123"/>
      <c r="CN96" s="123"/>
      <c r="CO96" s="123"/>
      <c r="CP96" s="123"/>
      <c r="CQ96" s="123"/>
      <c r="CR96" s="123"/>
      <c r="CS96" s="123"/>
    </row>
    <row r="97" spans="1:97" s="101" customFormat="1" x14ac:dyDescent="0.25">
      <c r="A97" s="104"/>
      <c r="B97" s="104"/>
      <c r="C97" s="104"/>
      <c r="D97" s="117"/>
      <c r="E97" s="102"/>
      <c r="F97" s="102"/>
      <c r="G97" s="102"/>
      <c r="H97" s="102"/>
      <c r="I97" s="102"/>
      <c r="J97" s="102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3"/>
      <c r="BL97" s="123"/>
      <c r="BM97" s="123"/>
      <c r="BN97" s="123"/>
      <c r="BO97" s="123"/>
      <c r="BP97" s="123"/>
      <c r="BQ97" s="123"/>
      <c r="BR97" s="123"/>
      <c r="BS97" s="123"/>
      <c r="BT97" s="123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  <c r="CH97" s="123"/>
      <c r="CI97" s="123"/>
      <c r="CJ97" s="123"/>
      <c r="CK97" s="123"/>
      <c r="CL97" s="123"/>
      <c r="CM97" s="123"/>
      <c r="CN97" s="123"/>
      <c r="CO97" s="123"/>
      <c r="CP97" s="123"/>
      <c r="CQ97" s="123"/>
      <c r="CR97" s="123"/>
      <c r="CS97" s="123"/>
    </row>
    <row r="98" spans="1:97" s="101" customFormat="1" x14ac:dyDescent="0.25">
      <c r="A98" s="104"/>
      <c r="B98" s="104"/>
      <c r="C98" s="104"/>
      <c r="D98" s="117"/>
      <c r="E98" s="102"/>
      <c r="F98" s="102"/>
      <c r="G98" s="102"/>
      <c r="H98" s="102"/>
      <c r="I98" s="102"/>
      <c r="J98" s="102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  <c r="BE98" s="123"/>
      <c r="BF98" s="123"/>
      <c r="BG98" s="123"/>
      <c r="BH98" s="123"/>
      <c r="BI98" s="123"/>
      <c r="BJ98" s="123"/>
      <c r="BK98" s="123"/>
      <c r="BL98" s="123"/>
      <c r="BM98" s="123"/>
      <c r="BN98" s="123"/>
      <c r="BO98" s="123"/>
      <c r="BP98" s="123"/>
      <c r="BQ98" s="123"/>
      <c r="BR98" s="123"/>
      <c r="BS98" s="123"/>
      <c r="BT98" s="123"/>
      <c r="BU98" s="123"/>
      <c r="BV98" s="123"/>
      <c r="BW98" s="123"/>
      <c r="BX98" s="123"/>
      <c r="BY98" s="123"/>
      <c r="BZ98" s="123"/>
      <c r="CA98" s="123"/>
      <c r="CB98" s="123"/>
      <c r="CC98" s="123"/>
      <c r="CD98" s="123"/>
      <c r="CE98" s="123"/>
      <c r="CF98" s="123"/>
      <c r="CG98" s="123"/>
      <c r="CH98" s="123"/>
      <c r="CI98" s="123"/>
      <c r="CJ98" s="123"/>
      <c r="CK98" s="123"/>
      <c r="CL98" s="123"/>
      <c r="CM98" s="123"/>
      <c r="CN98" s="123"/>
      <c r="CO98" s="123"/>
      <c r="CP98" s="123"/>
      <c r="CQ98" s="123"/>
      <c r="CR98" s="123"/>
      <c r="CS98" s="123"/>
    </row>
    <row r="99" spans="1:97" s="101" customFormat="1" x14ac:dyDescent="0.25">
      <c r="A99" s="104"/>
      <c r="B99" s="104"/>
      <c r="C99" s="104"/>
      <c r="D99" s="117"/>
      <c r="E99" s="102"/>
      <c r="F99" s="102"/>
      <c r="G99" s="102"/>
      <c r="H99" s="102"/>
      <c r="I99" s="102"/>
      <c r="J99" s="102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23"/>
      <c r="AM99" s="123"/>
      <c r="AN99" s="123"/>
      <c r="AO99" s="123"/>
      <c r="AP99" s="123"/>
      <c r="AQ99" s="123"/>
      <c r="AR99" s="123"/>
      <c r="AS99" s="123"/>
      <c r="AT99" s="123"/>
      <c r="AU99" s="123"/>
      <c r="AV99" s="123"/>
      <c r="AW99" s="123"/>
      <c r="AX99" s="123"/>
      <c r="AY99" s="123"/>
      <c r="AZ99" s="123"/>
      <c r="BA99" s="123"/>
      <c r="BB99" s="123"/>
      <c r="BC99" s="123"/>
      <c r="BD99" s="123"/>
      <c r="BE99" s="123"/>
      <c r="BF99" s="123"/>
      <c r="BG99" s="123"/>
      <c r="BH99" s="123"/>
      <c r="BI99" s="123"/>
      <c r="BJ99" s="123"/>
      <c r="BK99" s="123"/>
      <c r="BL99" s="123"/>
      <c r="BM99" s="123"/>
      <c r="BN99" s="123"/>
      <c r="BO99" s="123"/>
      <c r="BP99" s="123"/>
      <c r="BQ99" s="123"/>
      <c r="BR99" s="123"/>
      <c r="BS99" s="123"/>
      <c r="BT99" s="123"/>
      <c r="BU99" s="123"/>
      <c r="BV99" s="123"/>
      <c r="BW99" s="123"/>
      <c r="BX99" s="123"/>
      <c r="BY99" s="123"/>
      <c r="BZ99" s="123"/>
      <c r="CA99" s="123"/>
      <c r="CB99" s="123"/>
      <c r="CC99" s="123"/>
      <c r="CD99" s="123"/>
      <c r="CE99" s="123"/>
      <c r="CF99" s="123"/>
      <c r="CG99" s="123"/>
      <c r="CH99" s="123"/>
      <c r="CI99" s="123"/>
      <c r="CJ99" s="123"/>
      <c r="CK99" s="123"/>
      <c r="CL99" s="123"/>
      <c r="CM99" s="123"/>
      <c r="CN99" s="123"/>
      <c r="CO99" s="123"/>
      <c r="CP99" s="123"/>
      <c r="CQ99" s="123"/>
      <c r="CR99" s="123"/>
      <c r="CS99" s="123"/>
    </row>
    <row r="100" spans="1:97" s="101" customFormat="1" x14ac:dyDescent="0.25">
      <c r="A100" s="104"/>
      <c r="B100" s="104"/>
      <c r="C100" s="104"/>
      <c r="D100" s="117"/>
      <c r="E100" s="102"/>
      <c r="F100" s="102"/>
      <c r="G100" s="102"/>
      <c r="H100" s="102"/>
      <c r="I100" s="102"/>
      <c r="J100" s="102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3"/>
      <c r="AQ100" s="123"/>
      <c r="AR100" s="123"/>
      <c r="AS100" s="123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  <c r="BI100" s="123"/>
      <c r="BJ100" s="123"/>
      <c r="BK100" s="123"/>
      <c r="BL100" s="123"/>
      <c r="BM100" s="123"/>
      <c r="BN100" s="123"/>
      <c r="BO100" s="123"/>
      <c r="BP100" s="123"/>
      <c r="BQ100" s="123"/>
      <c r="BR100" s="123"/>
      <c r="BS100" s="123"/>
      <c r="BT100" s="123"/>
      <c r="BU100" s="123"/>
      <c r="BV100" s="123"/>
      <c r="BW100" s="123"/>
      <c r="BX100" s="123"/>
      <c r="BY100" s="123"/>
      <c r="BZ100" s="123"/>
      <c r="CA100" s="123"/>
      <c r="CB100" s="123"/>
      <c r="CC100" s="123"/>
      <c r="CD100" s="123"/>
      <c r="CE100" s="123"/>
      <c r="CF100" s="123"/>
      <c r="CG100" s="123"/>
      <c r="CH100" s="123"/>
      <c r="CI100" s="123"/>
      <c r="CJ100" s="123"/>
      <c r="CK100" s="123"/>
      <c r="CL100" s="123"/>
      <c r="CM100" s="123"/>
      <c r="CN100" s="123"/>
      <c r="CO100" s="123"/>
      <c r="CP100" s="123"/>
      <c r="CQ100" s="123"/>
      <c r="CR100" s="123"/>
      <c r="CS100" s="123"/>
    </row>
    <row r="101" spans="1:97" s="101" customFormat="1" x14ac:dyDescent="0.25">
      <c r="A101" s="104"/>
      <c r="B101" s="104"/>
      <c r="C101" s="104"/>
      <c r="D101" s="117"/>
      <c r="E101" s="102"/>
      <c r="F101" s="102"/>
      <c r="G101" s="102"/>
      <c r="H101" s="102"/>
      <c r="I101" s="102"/>
      <c r="J101" s="102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3"/>
      <c r="BL101" s="123"/>
      <c r="BM101" s="123"/>
      <c r="BN101" s="123"/>
      <c r="BO101" s="123"/>
      <c r="BP101" s="123"/>
      <c r="BQ101" s="123"/>
      <c r="BR101" s="123"/>
      <c r="BS101" s="123"/>
      <c r="BT101" s="123"/>
      <c r="BU101" s="123"/>
      <c r="BV101" s="123"/>
      <c r="BW101" s="123"/>
      <c r="BX101" s="123"/>
      <c r="BY101" s="123"/>
      <c r="BZ101" s="123"/>
      <c r="CA101" s="123"/>
      <c r="CB101" s="123"/>
      <c r="CC101" s="123"/>
      <c r="CD101" s="123"/>
      <c r="CE101" s="123"/>
      <c r="CF101" s="123"/>
      <c r="CG101" s="123"/>
      <c r="CH101" s="123"/>
      <c r="CI101" s="123"/>
      <c r="CJ101" s="123"/>
      <c r="CK101" s="123"/>
      <c r="CL101" s="123"/>
      <c r="CM101" s="123"/>
      <c r="CN101" s="123"/>
      <c r="CO101" s="123"/>
      <c r="CP101" s="123"/>
      <c r="CQ101" s="123"/>
      <c r="CR101" s="123"/>
      <c r="CS101" s="123"/>
    </row>
    <row r="102" spans="1:97" s="101" customFormat="1" x14ac:dyDescent="0.25">
      <c r="A102" s="104"/>
      <c r="B102" s="104"/>
      <c r="C102" s="104"/>
      <c r="D102" s="117"/>
      <c r="E102" s="102"/>
      <c r="F102" s="102"/>
      <c r="G102" s="102"/>
      <c r="H102" s="102"/>
      <c r="I102" s="102"/>
      <c r="J102" s="102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23"/>
      <c r="AP102" s="123"/>
      <c r="AQ102" s="123"/>
      <c r="AR102" s="123"/>
      <c r="AS102" s="123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3"/>
      <c r="BJ102" s="123"/>
      <c r="BK102" s="123"/>
      <c r="BL102" s="123"/>
      <c r="BM102" s="123"/>
      <c r="BN102" s="123"/>
      <c r="BO102" s="123"/>
      <c r="BP102" s="123"/>
      <c r="BQ102" s="123"/>
      <c r="BR102" s="123"/>
      <c r="BS102" s="123"/>
      <c r="BT102" s="123"/>
      <c r="BU102" s="123"/>
      <c r="BV102" s="123"/>
      <c r="BW102" s="123"/>
      <c r="BX102" s="123"/>
      <c r="BY102" s="123"/>
      <c r="BZ102" s="123"/>
      <c r="CA102" s="123"/>
      <c r="CB102" s="123"/>
      <c r="CC102" s="123"/>
      <c r="CD102" s="123"/>
      <c r="CE102" s="123"/>
      <c r="CF102" s="123"/>
      <c r="CG102" s="123"/>
      <c r="CH102" s="123"/>
      <c r="CI102" s="123"/>
      <c r="CJ102" s="123"/>
      <c r="CK102" s="123"/>
      <c r="CL102" s="123"/>
      <c r="CM102" s="123"/>
      <c r="CN102" s="123"/>
      <c r="CO102" s="123"/>
      <c r="CP102" s="123"/>
      <c r="CQ102" s="123"/>
      <c r="CR102" s="123"/>
      <c r="CS102" s="123"/>
    </row>
    <row r="103" spans="1:97" s="101" customFormat="1" x14ac:dyDescent="0.25">
      <c r="A103" s="104"/>
      <c r="B103" s="104"/>
      <c r="C103" s="104"/>
      <c r="D103" s="117"/>
      <c r="E103" s="102"/>
      <c r="F103" s="102"/>
      <c r="G103" s="102"/>
      <c r="H103" s="102"/>
      <c r="I103" s="102"/>
      <c r="J103" s="102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  <c r="AX103" s="123"/>
      <c r="AY103" s="123"/>
      <c r="AZ103" s="123"/>
      <c r="BA103" s="123"/>
      <c r="BB103" s="123"/>
      <c r="BC103" s="123"/>
      <c r="BD103" s="123"/>
      <c r="BE103" s="123"/>
      <c r="BF103" s="123"/>
      <c r="BG103" s="123"/>
      <c r="BH103" s="123"/>
      <c r="BI103" s="123"/>
      <c r="BJ103" s="123"/>
      <c r="BK103" s="123"/>
      <c r="BL103" s="123"/>
      <c r="BM103" s="123"/>
      <c r="BN103" s="123"/>
      <c r="BO103" s="123"/>
      <c r="BP103" s="123"/>
      <c r="BQ103" s="123"/>
      <c r="BR103" s="123"/>
      <c r="BS103" s="123"/>
      <c r="BT103" s="123"/>
      <c r="BU103" s="123"/>
      <c r="BV103" s="123"/>
      <c r="BW103" s="123"/>
      <c r="BX103" s="123"/>
      <c r="BY103" s="123"/>
      <c r="BZ103" s="123"/>
      <c r="CA103" s="123"/>
      <c r="CB103" s="123"/>
      <c r="CC103" s="123"/>
      <c r="CD103" s="123"/>
      <c r="CE103" s="123"/>
      <c r="CF103" s="123"/>
      <c r="CG103" s="123"/>
      <c r="CH103" s="123"/>
      <c r="CI103" s="123"/>
      <c r="CJ103" s="123"/>
      <c r="CK103" s="123"/>
      <c r="CL103" s="123"/>
      <c r="CM103" s="123"/>
      <c r="CN103" s="123"/>
      <c r="CO103" s="123"/>
      <c r="CP103" s="123"/>
      <c r="CQ103" s="123"/>
      <c r="CR103" s="123"/>
      <c r="CS103" s="123"/>
    </row>
    <row r="104" spans="1:97" s="101" customFormat="1" x14ac:dyDescent="0.25">
      <c r="A104" s="104"/>
      <c r="B104" s="104"/>
      <c r="C104" s="104"/>
      <c r="D104" s="117"/>
      <c r="E104" s="102"/>
      <c r="F104" s="102"/>
      <c r="G104" s="102"/>
      <c r="H104" s="102"/>
      <c r="I104" s="102"/>
      <c r="J104" s="102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23"/>
      <c r="BP104" s="123"/>
      <c r="BQ104" s="123"/>
      <c r="BR104" s="123"/>
      <c r="BS104" s="123"/>
      <c r="BT104" s="123"/>
      <c r="BU104" s="123"/>
      <c r="BV104" s="123"/>
      <c r="BW104" s="123"/>
      <c r="BX104" s="123"/>
      <c r="BY104" s="123"/>
      <c r="BZ104" s="123"/>
      <c r="CA104" s="123"/>
      <c r="CB104" s="123"/>
      <c r="CC104" s="123"/>
      <c r="CD104" s="123"/>
      <c r="CE104" s="123"/>
      <c r="CF104" s="123"/>
      <c r="CG104" s="123"/>
      <c r="CH104" s="123"/>
      <c r="CI104" s="123"/>
      <c r="CJ104" s="123"/>
      <c r="CK104" s="123"/>
      <c r="CL104" s="123"/>
      <c r="CM104" s="123"/>
      <c r="CN104" s="123"/>
      <c r="CO104" s="123"/>
      <c r="CP104" s="123"/>
      <c r="CQ104" s="123"/>
      <c r="CR104" s="123"/>
      <c r="CS104" s="123"/>
    </row>
    <row r="105" spans="1:97" s="101" customFormat="1" x14ac:dyDescent="0.25">
      <c r="A105" s="104"/>
      <c r="B105" s="104"/>
      <c r="C105" s="104"/>
      <c r="D105" s="117"/>
      <c r="E105" s="102"/>
      <c r="F105" s="102"/>
      <c r="G105" s="102"/>
      <c r="H105" s="102"/>
      <c r="I105" s="102"/>
      <c r="J105" s="102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3"/>
      <c r="BJ105" s="123"/>
      <c r="BK105" s="123"/>
      <c r="BL105" s="123"/>
      <c r="BM105" s="123"/>
      <c r="BN105" s="123"/>
      <c r="BO105" s="123"/>
      <c r="BP105" s="123"/>
      <c r="BQ105" s="123"/>
      <c r="BR105" s="123"/>
      <c r="BS105" s="123"/>
      <c r="BT105" s="123"/>
      <c r="BU105" s="123"/>
      <c r="BV105" s="123"/>
      <c r="BW105" s="123"/>
      <c r="BX105" s="123"/>
      <c r="BY105" s="123"/>
      <c r="BZ105" s="123"/>
      <c r="CA105" s="123"/>
      <c r="CB105" s="123"/>
      <c r="CC105" s="123"/>
      <c r="CD105" s="123"/>
      <c r="CE105" s="123"/>
      <c r="CF105" s="123"/>
      <c r="CG105" s="123"/>
      <c r="CH105" s="123"/>
      <c r="CI105" s="123"/>
      <c r="CJ105" s="123"/>
      <c r="CK105" s="123"/>
      <c r="CL105" s="123"/>
      <c r="CM105" s="123"/>
      <c r="CN105" s="123"/>
      <c r="CO105" s="123"/>
      <c r="CP105" s="123"/>
      <c r="CQ105" s="123"/>
      <c r="CR105" s="123"/>
      <c r="CS105" s="123"/>
    </row>
    <row r="106" spans="1:97" s="101" customFormat="1" x14ac:dyDescent="0.25">
      <c r="A106" s="104"/>
      <c r="B106" s="104"/>
      <c r="C106" s="104"/>
      <c r="D106" s="117"/>
      <c r="E106" s="102"/>
      <c r="F106" s="102"/>
      <c r="G106" s="102"/>
      <c r="H106" s="102"/>
      <c r="I106" s="102"/>
      <c r="J106" s="102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  <c r="BJ106" s="123"/>
      <c r="BK106" s="123"/>
      <c r="BL106" s="123"/>
      <c r="BM106" s="123"/>
      <c r="BN106" s="123"/>
      <c r="BO106" s="123"/>
      <c r="BP106" s="123"/>
      <c r="BQ106" s="123"/>
      <c r="BR106" s="123"/>
      <c r="BS106" s="123"/>
      <c r="BT106" s="123"/>
      <c r="BU106" s="123"/>
      <c r="BV106" s="123"/>
      <c r="BW106" s="123"/>
      <c r="BX106" s="123"/>
      <c r="BY106" s="123"/>
      <c r="BZ106" s="123"/>
      <c r="CA106" s="123"/>
      <c r="CB106" s="123"/>
      <c r="CC106" s="123"/>
      <c r="CD106" s="123"/>
      <c r="CE106" s="123"/>
      <c r="CF106" s="123"/>
      <c r="CG106" s="123"/>
      <c r="CH106" s="123"/>
      <c r="CI106" s="123"/>
      <c r="CJ106" s="123"/>
      <c r="CK106" s="123"/>
      <c r="CL106" s="123"/>
      <c r="CM106" s="123"/>
      <c r="CN106" s="123"/>
      <c r="CO106" s="123"/>
      <c r="CP106" s="123"/>
      <c r="CQ106" s="123"/>
      <c r="CR106" s="123"/>
      <c r="CS106" s="123"/>
    </row>
    <row r="107" spans="1:97" s="101" customFormat="1" x14ac:dyDescent="0.25">
      <c r="A107" s="104"/>
      <c r="B107" s="104"/>
      <c r="C107" s="104"/>
      <c r="D107" s="117"/>
      <c r="E107" s="102"/>
      <c r="F107" s="102"/>
      <c r="G107" s="102"/>
      <c r="H107" s="102"/>
      <c r="I107" s="102"/>
      <c r="J107" s="102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23"/>
      <c r="BK107" s="123"/>
      <c r="BL107" s="123"/>
      <c r="BM107" s="123"/>
      <c r="BN107" s="123"/>
      <c r="BO107" s="123"/>
      <c r="BP107" s="123"/>
      <c r="BQ107" s="123"/>
      <c r="BR107" s="123"/>
      <c r="BS107" s="123"/>
      <c r="BT107" s="123"/>
      <c r="BU107" s="123"/>
      <c r="BV107" s="123"/>
      <c r="BW107" s="123"/>
      <c r="BX107" s="123"/>
      <c r="BY107" s="123"/>
      <c r="BZ107" s="123"/>
      <c r="CA107" s="123"/>
      <c r="CB107" s="123"/>
      <c r="CC107" s="123"/>
      <c r="CD107" s="123"/>
      <c r="CE107" s="123"/>
      <c r="CF107" s="123"/>
      <c r="CG107" s="123"/>
      <c r="CH107" s="123"/>
      <c r="CI107" s="123"/>
      <c r="CJ107" s="123"/>
      <c r="CK107" s="123"/>
      <c r="CL107" s="123"/>
      <c r="CM107" s="123"/>
      <c r="CN107" s="123"/>
      <c r="CO107" s="123"/>
      <c r="CP107" s="123"/>
      <c r="CQ107" s="123"/>
      <c r="CR107" s="123"/>
      <c r="CS107" s="123"/>
    </row>
    <row r="108" spans="1:97" s="101" customFormat="1" x14ac:dyDescent="0.25">
      <c r="A108" s="104"/>
      <c r="B108" s="104"/>
      <c r="C108" s="104"/>
      <c r="D108" s="117"/>
      <c r="E108" s="102"/>
      <c r="F108" s="102"/>
      <c r="G108" s="102"/>
      <c r="H108" s="102"/>
      <c r="I108" s="102"/>
      <c r="J108" s="102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123"/>
      <c r="AP108" s="123"/>
      <c r="AQ108" s="123"/>
      <c r="AR108" s="123"/>
      <c r="AS108" s="123"/>
      <c r="AT108" s="123"/>
      <c r="AU108" s="123"/>
      <c r="AV108" s="123"/>
      <c r="AW108" s="123"/>
      <c r="AX108" s="123"/>
      <c r="AY108" s="123"/>
      <c r="AZ108" s="123"/>
      <c r="BA108" s="123"/>
      <c r="BB108" s="123"/>
      <c r="BC108" s="123"/>
      <c r="BD108" s="123"/>
      <c r="BE108" s="123"/>
      <c r="BF108" s="123"/>
      <c r="BG108" s="123"/>
      <c r="BH108" s="123"/>
      <c r="BI108" s="123"/>
      <c r="BJ108" s="123"/>
      <c r="BK108" s="123"/>
      <c r="BL108" s="123"/>
      <c r="BM108" s="123"/>
      <c r="BN108" s="123"/>
      <c r="BO108" s="123"/>
      <c r="BP108" s="123"/>
      <c r="BQ108" s="123"/>
      <c r="BR108" s="123"/>
      <c r="BS108" s="123"/>
      <c r="BT108" s="123"/>
      <c r="BU108" s="123"/>
      <c r="BV108" s="123"/>
      <c r="BW108" s="123"/>
      <c r="BX108" s="123"/>
      <c r="BY108" s="123"/>
      <c r="BZ108" s="123"/>
      <c r="CA108" s="123"/>
      <c r="CB108" s="123"/>
      <c r="CC108" s="123"/>
      <c r="CD108" s="123"/>
      <c r="CE108" s="123"/>
      <c r="CF108" s="123"/>
      <c r="CG108" s="123"/>
      <c r="CH108" s="123"/>
      <c r="CI108" s="123"/>
      <c r="CJ108" s="123"/>
      <c r="CK108" s="123"/>
      <c r="CL108" s="123"/>
      <c r="CM108" s="123"/>
      <c r="CN108" s="123"/>
      <c r="CO108" s="123"/>
      <c r="CP108" s="123"/>
      <c r="CQ108" s="123"/>
      <c r="CR108" s="123"/>
      <c r="CS108" s="123"/>
    </row>
    <row r="109" spans="1:97" s="101" customFormat="1" x14ac:dyDescent="0.25">
      <c r="A109" s="104"/>
      <c r="B109" s="104"/>
      <c r="C109" s="104"/>
      <c r="D109" s="117"/>
      <c r="E109" s="102"/>
      <c r="F109" s="102"/>
      <c r="G109" s="102"/>
      <c r="H109" s="102"/>
      <c r="I109" s="102"/>
      <c r="J109" s="102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  <c r="BH109" s="123"/>
      <c r="BI109" s="123"/>
      <c r="BJ109" s="123"/>
      <c r="BK109" s="123"/>
      <c r="BL109" s="123"/>
      <c r="BM109" s="123"/>
      <c r="BN109" s="123"/>
      <c r="BO109" s="123"/>
      <c r="BP109" s="123"/>
      <c r="BQ109" s="123"/>
      <c r="BR109" s="123"/>
      <c r="BS109" s="123"/>
      <c r="BT109" s="123"/>
      <c r="BU109" s="123"/>
      <c r="BV109" s="123"/>
      <c r="BW109" s="123"/>
      <c r="BX109" s="123"/>
      <c r="BY109" s="123"/>
      <c r="BZ109" s="123"/>
      <c r="CA109" s="123"/>
      <c r="CB109" s="123"/>
      <c r="CC109" s="123"/>
      <c r="CD109" s="123"/>
      <c r="CE109" s="123"/>
      <c r="CF109" s="123"/>
      <c r="CG109" s="123"/>
      <c r="CH109" s="123"/>
      <c r="CI109" s="123"/>
      <c r="CJ109" s="123"/>
      <c r="CK109" s="123"/>
      <c r="CL109" s="123"/>
      <c r="CM109" s="123"/>
      <c r="CN109" s="123"/>
      <c r="CO109" s="123"/>
      <c r="CP109" s="123"/>
      <c r="CQ109" s="123"/>
      <c r="CR109" s="123"/>
      <c r="CS109" s="123"/>
    </row>
    <row r="110" spans="1:97" s="101" customFormat="1" x14ac:dyDescent="0.25">
      <c r="A110" s="104"/>
      <c r="B110" s="104"/>
      <c r="C110" s="104"/>
      <c r="D110" s="117"/>
      <c r="E110" s="102"/>
      <c r="F110" s="102"/>
      <c r="G110" s="102"/>
      <c r="H110" s="102"/>
      <c r="I110" s="102"/>
      <c r="J110" s="102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3"/>
      <c r="BB110" s="123"/>
      <c r="BC110" s="123"/>
      <c r="BD110" s="123"/>
      <c r="BE110" s="123"/>
      <c r="BF110" s="123"/>
      <c r="BG110" s="123"/>
      <c r="BH110" s="123"/>
      <c r="BI110" s="123"/>
      <c r="BJ110" s="123"/>
      <c r="BK110" s="123"/>
      <c r="BL110" s="123"/>
      <c r="BM110" s="123"/>
      <c r="BN110" s="123"/>
      <c r="BO110" s="123"/>
      <c r="BP110" s="123"/>
      <c r="BQ110" s="123"/>
      <c r="BR110" s="123"/>
      <c r="BS110" s="123"/>
      <c r="BT110" s="123"/>
      <c r="BU110" s="123"/>
      <c r="BV110" s="123"/>
      <c r="BW110" s="123"/>
      <c r="BX110" s="123"/>
      <c r="BY110" s="123"/>
      <c r="BZ110" s="123"/>
      <c r="CA110" s="123"/>
      <c r="CB110" s="123"/>
      <c r="CC110" s="123"/>
      <c r="CD110" s="123"/>
      <c r="CE110" s="123"/>
      <c r="CF110" s="123"/>
      <c r="CG110" s="123"/>
      <c r="CH110" s="123"/>
      <c r="CI110" s="123"/>
      <c r="CJ110" s="123"/>
      <c r="CK110" s="123"/>
      <c r="CL110" s="123"/>
      <c r="CM110" s="123"/>
      <c r="CN110" s="123"/>
      <c r="CO110" s="123"/>
      <c r="CP110" s="123"/>
      <c r="CQ110" s="123"/>
      <c r="CR110" s="123"/>
      <c r="CS110" s="123"/>
    </row>
    <row r="111" spans="1:97" s="101" customFormat="1" x14ac:dyDescent="0.25">
      <c r="A111" s="104"/>
      <c r="B111" s="104"/>
      <c r="C111" s="104"/>
      <c r="D111" s="117"/>
      <c r="E111" s="102"/>
      <c r="F111" s="102"/>
      <c r="G111" s="102"/>
      <c r="H111" s="102"/>
      <c r="I111" s="102"/>
      <c r="J111" s="102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3"/>
      <c r="BI111" s="123"/>
      <c r="BJ111" s="123"/>
      <c r="BK111" s="123"/>
      <c r="BL111" s="123"/>
      <c r="BM111" s="123"/>
      <c r="BN111" s="123"/>
      <c r="BO111" s="123"/>
      <c r="BP111" s="123"/>
      <c r="BQ111" s="123"/>
      <c r="BR111" s="123"/>
      <c r="BS111" s="123"/>
      <c r="BT111" s="123"/>
      <c r="BU111" s="123"/>
      <c r="BV111" s="123"/>
      <c r="BW111" s="123"/>
      <c r="BX111" s="123"/>
      <c r="BY111" s="123"/>
      <c r="BZ111" s="123"/>
      <c r="CA111" s="123"/>
      <c r="CB111" s="123"/>
      <c r="CC111" s="123"/>
      <c r="CD111" s="123"/>
      <c r="CE111" s="123"/>
      <c r="CF111" s="123"/>
      <c r="CG111" s="123"/>
      <c r="CH111" s="123"/>
      <c r="CI111" s="123"/>
      <c r="CJ111" s="123"/>
      <c r="CK111" s="123"/>
      <c r="CL111" s="123"/>
      <c r="CM111" s="123"/>
      <c r="CN111" s="123"/>
      <c r="CO111" s="123"/>
      <c r="CP111" s="123"/>
      <c r="CQ111" s="123"/>
      <c r="CR111" s="123"/>
      <c r="CS111" s="123"/>
    </row>
    <row r="112" spans="1:97" s="101" customFormat="1" x14ac:dyDescent="0.25">
      <c r="A112" s="104"/>
      <c r="B112" s="104"/>
      <c r="C112" s="104"/>
      <c r="D112" s="117"/>
      <c r="E112" s="102"/>
      <c r="F112" s="102"/>
      <c r="G112" s="102"/>
      <c r="H112" s="102"/>
      <c r="I112" s="102"/>
      <c r="J112" s="102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123"/>
      <c r="BM112" s="123"/>
      <c r="BN112" s="123"/>
      <c r="BO112" s="123"/>
      <c r="BP112" s="123"/>
      <c r="BQ112" s="123"/>
      <c r="BR112" s="123"/>
      <c r="BS112" s="123"/>
      <c r="BT112" s="123"/>
      <c r="BU112" s="123"/>
      <c r="BV112" s="123"/>
      <c r="BW112" s="123"/>
      <c r="BX112" s="123"/>
      <c r="BY112" s="123"/>
      <c r="BZ112" s="123"/>
      <c r="CA112" s="123"/>
      <c r="CB112" s="123"/>
      <c r="CC112" s="123"/>
      <c r="CD112" s="123"/>
      <c r="CE112" s="123"/>
      <c r="CF112" s="123"/>
      <c r="CG112" s="123"/>
      <c r="CH112" s="123"/>
      <c r="CI112" s="123"/>
      <c r="CJ112" s="123"/>
      <c r="CK112" s="123"/>
      <c r="CL112" s="123"/>
      <c r="CM112" s="123"/>
      <c r="CN112" s="123"/>
      <c r="CO112" s="123"/>
      <c r="CP112" s="123"/>
      <c r="CQ112" s="123"/>
      <c r="CR112" s="123"/>
      <c r="CS112" s="123"/>
    </row>
    <row r="113" spans="1:97" s="101" customFormat="1" x14ac:dyDescent="0.25">
      <c r="A113" s="104"/>
      <c r="B113" s="104"/>
      <c r="C113" s="104"/>
      <c r="D113" s="117"/>
      <c r="E113" s="102"/>
      <c r="F113" s="102"/>
      <c r="G113" s="102"/>
      <c r="H113" s="102"/>
      <c r="I113" s="102"/>
      <c r="J113" s="102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3"/>
      <c r="BH113" s="123"/>
      <c r="BI113" s="123"/>
      <c r="BJ113" s="123"/>
      <c r="BK113" s="123"/>
      <c r="BL113" s="123"/>
      <c r="BM113" s="123"/>
      <c r="BN113" s="123"/>
      <c r="BO113" s="123"/>
      <c r="BP113" s="123"/>
      <c r="BQ113" s="123"/>
      <c r="BR113" s="123"/>
      <c r="BS113" s="123"/>
      <c r="BT113" s="123"/>
      <c r="BU113" s="123"/>
      <c r="BV113" s="123"/>
      <c r="BW113" s="123"/>
      <c r="BX113" s="123"/>
      <c r="BY113" s="123"/>
      <c r="BZ113" s="123"/>
      <c r="CA113" s="123"/>
      <c r="CB113" s="123"/>
      <c r="CC113" s="123"/>
      <c r="CD113" s="123"/>
      <c r="CE113" s="123"/>
      <c r="CF113" s="123"/>
      <c r="CG113" s="123"/>
      <c r="CH113" s="123"/>
      <c r="CI113" s="123"/>
      <c r="CJ113" s="123"/>
      <c r="CK113" s="123"/>
      <c r="CL113" s="123"/>
      <c r="CM113" s="123"/>
      <c r="CN113" s="123"/>
      <c r="CO113" s="123"/>
      <c r="CP113" s="123"/>
      <c r="CQ113" s="123"/>
      <c r="CR113" s="123"/>
      <c r="CS113" s="123"/>
    </row>
    <row r="114" spans="1:97" s="101" customFormat="1" x14ac:dyDescent="0.25">
      <c r="A114" s="104"/>
      <c r="B114" s="104"/>
      <c r="C114" s="104"/>
      <c r="D114" s="117"/>
      <c r="E114" s="102"/>
      <c r="F114" s="102"/>
      <c r="G114" s="102"/>
      <c r="H114" s="102"/>
      <c r="I114" s="102"/>
      <c r="J114" s="102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  <c r="BF114" s="123"/>
      <c r="BG114" s="123"/>
      <c r="BH114" s="123"/>
      <c r="BI114" s="123"/>
      <c r="BJ114" s="123"/>
      <c r="BK114" s="123"/>
      <c r="BL114" s="123"/>
      <c r="BM114" s="123"/>
      <c r="BN114" s="123"/>
      <c r="BO114" s="123"/>
      <c r="BP114" s="123"/>
      <c r="BQ114" s="123"/>
      <c r="BR114" s="123"/>
      <c r="BS114" s="123"/>
      <c r="BT114" s="123"/>
      <c r="BU114" s="123"/>
      <c r="BV114" s="123"/>
      <c r="BW114" s="123"/>
      <c r="BX114" s="123"/>
      <c r="BY114" s="123"/>
      <c r="BZ114" s="123"/>
      <c r="CA114" s="123"/>
      <c r="CB114" s="123"/>
      <c r="CC114" s="123"/>
      <c r="CD114" s="123"/>
      <c r="CE114" s="123"/>
      <c r="CF114" s="123"/>
      <c r="CG114" s="123"/>
      <c r="CH114" s="123"/>
      <c r="CI114" s="123"/>
      <c r="CJ114" s="123"/>
      <c r="CK114" s="123"/>
      <c r="CL114" s="123"/>
      <c r="CM114" s="123"/>
      <c r="CN114" s="123"/>
      <c r="CO114" s="123"/>
      <c r="CP114" s="123"/>
      <c r="CQ114" s="123"/>
      <c r="CR114" s="123"/>
      <c r="CS114" s="123"/>
    </row>
    <row r="115" spans="1:97" s="101" customFormat="1" x14ac:dyDescent="0.25">
      <c r="A115" s="104"/>
      <c r="B115" s="104"/>
      <c r="C115" s="104"/>
      <c r="D115" s="117"/>
      <c r="E115" s="102"/>
      <c r="F115" s="102"/>
      <c r="G115" s="102"/>
      <c r="H115" s="102"/>
      <c r="I115" s="102"/>
      <c r="J115" s="102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123"/>
      <c r="AP115" s="123"/>
      <c r="AQ115" s="123"/>
      <c r="AR115" s="123"/>
      <c r="AS115" s="123"/>
      <c r="AT115" s="123"/>
      <c r="AU115" s="123"/>
      <c r="AV115" s="123"/>
      <c r="AW115" s="123"/>
      <c r="AX115" s="123"/>
      <c r="AY115" s="123"/>
      <c r="AZ115" s="123"/>
      <c r="BA115" s="123"/>
      <c r="BB115" s="123"/>
      <c r="BC115" s="123"/>
      <c r="BD115" s="123"/>
      <c r="BE115" s="123"/>
      <c r="BF115" s="123"/>
      <c r="BG115" s="123"/>
      <c r="BH115" s="123"/>
      <c r="BI115" s="123"/>
      <c r="BJ115" s="123"/>
      <c r="BK115" s="123"/>
      <c r="BL115" s="123"/>
      <c r="BM115" s="123"/>
      <c r="BN115" s="123"/>
      <c r="BO115" s="123"/>
      <c r="BP115" s="123"/>
      <c r="BQ115" s="123"/>
      <c r="BR115" s="123"/>
      <c r="BS115" s="123"/>
      <c r="BT115" s="123"/>
      <c r="BU115" s="123"/>
      <c r="BV115" s="123"/>
      <c r="BW115" s="123"/>
      <c r="BX115" s="123"/>
      <c r="BY115" s="123"/>
      <c r="BZ115" s="123"/>
      <c r="CA115" s="123"/>
      <c r="CB115" s="123"/>
      <c r="CC115" s="123"/>
      <c r="CD115" s="123"/>
      <c r="CE115" s="123"/>
      <c r="CF115" s="123"/>
      <c r="CG115" s="123"/>
      <c r="CH115" s="123"/>
      <c r="CI115" s="123"/>
      <c r="CJ115" s="123"/>
      <c r="CK115" s="123"/>
      <c r="CL115" s="123"/>
      <c r="CM115" s="123"/>
      <c r="CN115" s="123"/>
      <c r="CO115" s="123"/>
      <c r="CP115" s="123"/>
      <c r="CQ115" s="123"/>
      <c r="CR115" s="123"/>
      <c r="CS115" s="123"/>
    </row>
    <row r="116" spans="1:97" s="101" customFormat="1" x14ac:dyDescent="0.25">
      <c r="A116" s="104"/>
      <c r="B116" s="104"/>
      <c r="C116" s="104"/>
      <c r="D116" s="117"/>
      <c r="E116" s="102"/>
      <c r="F116" s="102"/>
      <c r="G116" s="102"/>
      <c r="H116" s="102"/>
      <c r="I116" s="102"/>
      <c r="J116" s="102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  <c r="BE116" s="123"/>
      <c r="BF116" s="123"/>
      <c r="BG116" s="123"/>
      <c r="BH116" s="123"/>
      <c r="BI116" s="123"/>
      <c r="BJ116" s="123"/>
      <c r="BK116" s="123"/>
      <c r="BL116" s="123"/>
      <c r="BM116" s="123"/>
      <c r="BN116" s="123"/>
      <c r="BO116" s="123"/>
      <c r="BP116" s="123"/>
      <c r="BQ116" s="123"/>
      <c r="BR116" s="123"/>
      <c r="BS116" s="123"/>
      <c r="BT116" s="123"/>
      <c r="BU116" s="123"/>
      <c r="BV116" s="123"/>
      <c r="BW116" s="123"/>
      <c r="BX116" s="123"/>
      <c r="BY116" s="123"/>
      <c r="BZ116" s="123"/>
      <c r="CA116" s="123"/>
      <c r="CB116" s="123"/>
      <c r="CC116" s="123"/>
      <c r="CD116" s="123"/>
      <c r="CE116" s="123"/>
      <c r="CF116" s="123"/>
      <c r="CG116" s="123"/>
      <c r="CH116" s="123"/>
      <c r="CI116" s="123"/>
      <c r="CJ116" s="123"/>
      <c r="CK116" s="123"/>
      <c r="CL116" s="123"/>
      <c r="CM116" s="123"/>
      <c r="CN116" s="123"/>
      <c r="CO116" s="123"/>
      <c r="CP116" s="123"/>
      <c r="CQ116" s="123"/>
      <c r="CR116" s="123"/>
      <c r="CS116" s="123"/>
    </row>
    <row r="117" spans="1:97" s="101" customFormat="1" x14ac:dyDescent="0.25">
      <c r="A117" s="104"/>
      <c r="B117" s="104"/>
      <c r="C117" s="104"/>
      <c r="D117" s="117"/>
      <c r="E117" s="102"/>
      <c r="F117" s="102"/>
      <c r="G117" s="102"/>
      <c r="H117" s="102"/>
      <c r="I117" s="102"/>
      <c r="J117" s="102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123"/>
      <c r="AP117" s="123"/>
      <c r="AQ117" s="123"/>
      <c r="AR117" s="123"/>
      <c r="AS117" s="123"/>
      <c r="AT117" s="123"/>
      <c r="AU117" s="123"/>
      <c r="AV117" s="123"/>
      <c r="AW117" s="123"/>
      <c r="AX117" s="123"/>
      <c r="AY117" s="123"/>
      <c r="AZ117" s="123"/>
      <c r="BA117" s="123"/>
      <c r="BB117" s="123"/>
      <c r="BC117" s="123"/>
      <c r="BD117" s="123"/>
      <c r="BE117" s="123"/>
      <c r="BF117" s="123"/>
      <c r="BG117" s="123"/>
      <c r="BH117" s="123"/>
      <c r="BI117" s="123"/>
      <c r="BJ117" s="123"/>
      <c r="BK117" s="123"/>
      <c r="BL117" s="123"/>
      <c r="BM117" s="123"/>
      <c r="BN117" s="123"/>
      <c r="BO117" s="123"/>
      <c r="BP117" s="123"/>
      <c r="BQ117" s="123"/>
      <c r="BR117" s="123"/>
      <c r="BS117" s="123"/>
      <c r="BT117" s="123"/>
      <c r="BU117" s="123"/>
      <c r="BV117" s="123"/>
      <c r="BW117" s="123"/>
      <c r="BX117" s="123"/>
      <c r="BY117" s="123"/>
      <c r="BZ117" s="123"/>
      <c r="CA117" s="123"/>
      <c r="CB117" s="123"/>
      <c r="CC117" s="123"/>
      <c r="CD117" s="123"/>
      <c r="CE117" s="123"/>
      <c r="CF117" s="123"/>
      <c r="CG117" s="123"/>
      <c r="CH117" s="123"/>
      <c r="CI117" s="123"/>
      <c r="CJ117" s="123"/>
      <c r="CK117" s="123"/>
      <c r="CL117" s="123"/>
      <c r="CM117" s="123"/>
      <c r="CN117" s="123"/>
      <c r="CO117" s="123"/>
      <c r="CP117" s="123"/>
      <c r="CQ117" s="123"/>
      <c r="CR117" s="123"/>
      <c r="CS117" s="123"/>
    </row>
    <row r="118" spans="1:97" s="101" customFormat="1" x14ac:dyDescent="0.25">
      <c r="A118" s="104"/>
      <c r="B118" s="104"/>
      <c r="C118" s="104"/>
      <c r="D118" s="117"/>
      <c r="E118" s="102"/>
      <c r="F118" s="102"/>
      <c r="G118" s="102"/>
      <c r="H118" s="102"/>
      <c r="I118" s="102"/>
      <c r="J118" s="102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123"/>
      <c r="AP118" s="123"/>
      <c r="AQ118" s="123"/>
      <c r="AR118" s="123"/>
      <c r="AS118" s="123"/>
      <c r="AT118" s="123"/>
      <c r="AU118" s="123"/>
      <c r="AV118" s="123"/>
      <c r="AW118" s="123"/>
      <c r="AX118" s="123"/>
      <c r="AY118" s="123"/>
      <c r="AZ118" s="123"/>
      <c r="BA118" s="123"/>
      <c r="BB118" s="123"/>
      <c r="BC118" s="123"/>
      <c r="BD118" s="123"/>
      <c r="BE118" s="123"/>
      <c r="BF118" s="123"/>
      <c r="BG118" s="123"/>
      <c r="BH118" s="123"/>
      <c r="BI118" s="123"/>
      <c r="BJ118" s="123"/>
      <c r="BK118" s="123"/>
      <c r="BL118" s="123"/>
      <c r="BM118" s="123"/>
      <c r="BN118" s="123"/>
      <c r="BO118" s="123"/>
      <c r="BP118" s="123"/>
      <c r="BQ118" s="123"/>
      <c r="BR118" s="123"/>
      <c r="BS118" s="123"/>
      <c r="BT118" s="123"/>
      <c r="BU118" s="123"/>
      <c r="BV118" s="123"/>
      <c r="BW118" s="123"/>
      <c r="BX118" s="123"/>
      <c r="BY118" s="123"/>
      <c r="BZ118" s="123"/>
      <c r="CA118" s="123"/>
      <c r="CB118" s="123"/>
      <c r="CC118" s="123"/>
      <c r="CD118" s="123"/>
      <c r="CE118" s="123"/>
      <c r="CF118" s="123"/>
      <c r="CG118" s="123"/>
      <c r="CH118" s="123"/>
      <c r="CI118" s="123"/>
      <c r="CJ118" s="123"/>
      <c r="CK118" s="123"/>
      <c r="CL118" s="123"/>
      <c r="CM118" s="123"/>
      <c r="CN118" s="123"/>
      <c r="CO118" s="123"/>
      <c r="CP118" s="123"/>
      <c r="CQ118" s="123"/>
      <c r="CR118" s="123"/>
      <c r="CS118" s="123"/>
    </row>
    <row r="119" spans="1:97" s="101" customFormat="1" x14ac:dyDescent="0.25">
      <c r="A119" s="104"/>
      <c r="B119" s="104"/>
      <c r="C119" s="104"/>
      <c r="D119" s="117"/>
      <c r="E119" s="102"/>
      <c r="F119" s="102"/>
      <c r="G119" s="102"/>
      <c r="H119" s="102"/>
      <c r="I119" s="102"/>
      <c r="J119" s="102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  <c r="BE119" s="123"/>
      <c r="BF119" s="123"/>
      <c r="BG119" s="123"/>
      <c r="BH119" s="123"/>
      <c r="BI119" s="123"/>
      <c r="BJ119" s="123"/>
      <c r="BK119" s="123"/>
      <c r="BL119" s="123"/>
      <c r="BM119" s="123"/>
      <c r="BN119" s="123"/>
      <c r="BO119" s="123"/>
      <c r="BP119" s="123"/>
      <c r="BQ119" s="123"/>
      <c r="BR119" s="123"/>
      <c r="BS119" s="123"/>
      <c r="BT119" s="123"/>
      <c r="BU119" s="123"/>
      <c r="BV119" s="123"/>
      <c r="BW119" s="123"/>
      <c r="BX119" s="123"/>
      <c r="BY119" s="123"/>
      <c r="BZ119" s="123"/>
      <c r="CA119" s="123"/>
      <c r="CB119" s="123"/>
      <c r="CC119" s="123"/>
      <c r="CD119" s="123"/>
      <c r="CE119" s="123"/>
      <c r="CF119" s="123"/>
      <c r="CG119" s="123"/>
      <c r="CH119" s="123"/>
      <c r="CI119" s="123"/>
      <c r="CJ119" s="123"/>
      <c r="CK119" s="123"/>
      <c r="CL119" s="123"/>
      <c r="CM119" s="123"/>
      <c r="CN119" s="123"/>
      <c r="CO119" s="123"/>
      <c r="CP119" s="123"/>
      <c r="CQ119" s="123"/>
      <c r="CR119" s="123"/>
      <c r="CS119" s="123"/>
    </row>
    <row r="120" spans="1:97" s="101" customFormat="1" x14ac:dyDescent="0.25">
      <c r="A120" s="104"/>
      <c r="B120" s="104"/>
      <c r="C120" s="104"/>
      <c r="D120" s="117"/>
      <c r="E120" s="102"/>
      <c r="F120" s="102"/>
      <c r="G120" s="102"/>
      <c r="H120" s="102"/>
      <c r="I120" s="102"/>
      <c r="J120" s="102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3"/>
      <c r="BC120" s="123"/>
      <c r="BD120" s="123"/>
      <c r="BE120" s="123"/>
      <c r="BF120" s="123"/>
      <c r="BG120" s="123"/>
      <c r="BH120" s="123"/>
      <c r="BI120" s="123"/>
      <c r="BJ120" s="123"/>
      <c r="BK120" s="123"/>
      <c r="BL120" s="123"/>
      <c r="BM120" s="123"/>
      <c r="BN120" s="123"/>
      <c r="BO120" s="123"/>
      <c r="BP120" s="123"/>
      <c r="BQ120" s="123"/>
      <c r="BR120" s="123"/>
      <c r="BS120" s="123"/>
      <c r="BT120" s="123"/>
      <c r="BU120" s="123"/>
      <c r="BV120" s="123"/>
      <c r="BW120" s="123"/>
      <c r="BX120" s="123"/>
      <c r="BY120" s="123"/>
      <c r="BZ120" s="123"/>
      <c r="CA120" s="123"/>
      <c r="CB120" s="123"/>
      <c r="CC120" s="123"/>
      <c r="CD120" s="123"/>
      <c r="CE120" s="123"/>
      <c r="CF120" s="123"/>
      <c r="CG120" s="123"/>
      <c r="CH120" s="123"/>
      <c r="CI120" s="123"/>
      <c r="CJ120" s="123"/>
      <c r="CK120" s="123"/>
      <c r="CL120" s="123"/>
      <c r="CM120" s="123"/>
      <c r="CN120" s="123"/>
      <c r="CO120" s="123"/>
      <c r="CP120" s="123"/>
      <c r="CQ120" s="123"/>
      <c r="CR120" s="123"/>
      <c r="CS120" s="123"/>
    </row>
    <row r="121" spans="1:97" s="101" customFormat="1" x14ac:dyDescent="0.25">
      <c r="A121" s="104"/>
      <c r="B121" s="104"/>
      <c r="C121" s="104"/>
      <c r="D121" s="117"/>
      <c r="E121" s="102"/>
      <c r="F121" s="102"/>
      <c r="G121" s="102"/>
      <c r="H121" s="102"/>
      <c r="I121" s="102"/>
      <c r="J121" s="102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3"/>
      <c r="AZ121" s="123"/>
      <c r="BA121" s="123"/>
      <c r="BB121" s="123"/>
      <c r="BC121" s="123"/>
      <c r="BD121" s="123"/>
      <c r="BE121" s="123"/>
      <c r="BF121" s="123"/>
      <c r="BG121" s="123"/>
      <c r="BH121" s="123"/>
      <c r="BI121" s="123"/>
      <c r="BJ121" s="123"/>
      <c r="BK121" s="123"/>
      <c r="BL121" s="123"/>
      <c r="BM121" s="123"/>
      <c r="BN121" s="123"/>
      <c r="BO121" s="123"/>
      <c r="BP121" s="123"/>
      <c r="BQ121" s="123"/>
      <c r="BR121" s="123"/>
      <c r="BS121" s="123"/>
      <c r="BT121" s="123"/>
      <c r="BU121" s="123"/>
      <c r="BV121" s="123"/>
      <c r="BW121" s="123"/>
      <c r="BX121" s="123"/>
      <c r="BY121" s="123"/>
      <c r="BZ121" s="123"/>
      <c r="CA121" s="123"/>
      <c r="CB121" s="123"/>
      <c r="CC121" s="123"/>
      <c r="CD121" s="123"/>
      <c r="CE121" s="123"/>
      <c r="CF121" s="123"/>
      <c r="CG121" s="123"/>
      <c r="CH121" s="123"/>
      <c r="CI121" s="123"/>
      <c r="CJ121" s="123"/>
      <c r="CK121" s="123"/>
      <c r="CL121" s="123"/>
      <c r="CM121" s="123"/>
      <c r="CN121" s="123"/>
      <c r="CO121" s="123"/>
      <c r="CP121" s="123"/>
      <c r="CQ121" s="123"/>
      <c r="CR121" s="123"/>
      <c r="CS121" s="123"/>
    </row>
    <row r="122" spans="1:97" s="101" customFormat="1" x14ac:dyDescent="0.25">
      <c r="A122" s="104"/>
      <c r="B122" s="104"/>
      <c r="C122" s="104"/>
      <c r="D122" s="117"/>
      <c r="E122" s="102"/>
      <c r="F122" s="102"/>
      <c r="G122" s="102"/>
      <c r="H122" s="102"/>
      <c r="I122" s="102"/>
      <c r="J122" s="102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23"/>
      <c r="AP122" s="123"/>
      <c r="AQ122" s="123"/>
      <c r="AR122" s="123"/>
      <c r="AS122" s="123"/>
      <c r="AT122" s="123"/>
      <c r="AU122" s="123"/>
      <c r="AV122" s="123"/>
      <c r="AW122" s="123"/>
      <c r="AX122" s="123"/>
      <c r="AY122" s="123"/>
      <c r="AZ122" s="123"/>
      <c r="BA122" s="123"/>
      <c r="BB122" s="123"/>
      <c r="BC122" s="123"/>
      <c r="BD122" s="123"/>
      <c r="BE122" s="123"/>
      <c r="BF122" s="123"/>
      <c r="BG122" s="123"/>
      <c r="BH122" s="123"/>
      <c r="BI122" s="123"/>
      <c r="BJ122" s="123"/>
      <c r="BK122" s="123"/>
      <c r="BL122" s="123"/>
      <c r="BM122" s="123"/>
      <c r="BN122" s="123"/>
      <c r="BO122" s="123"/>
      <c r="BP122" s="123"/>
      <c r="BQ122" s="123"/>
      <c r="BR122" s="123"/>
      <c r="BS122" s="123"/>
      <c r="BT122" s="123"/>
      <c r="BU122" s="123"/>
      <c r="BV122" s="123"/>
      <c r="BW122" s="123"/>
      <c r="BX122" s="123"/>
      <c r="BY122" s="123"/>
      <c r="BZ122" s="123"/>
      <c r="CA122" s="123"/>
      <c r="CB122" s="123"/>
      <c r="CC122" s="123"/>
      <c r="CD122" s="123"/>
      <c r="CE122" s="123"/>
      <c r="CF122" s="123"/>
      <c r="CG122" s="123"/>
      <c r="CH122" s="123"/>
      <c r="CI122" s="123"/>
      <c r="CJ122" s="123"/>
      <c r="CK122" s="123"/>
      <c r="CL122" s="123"/>
      <c r="CM122" s="123"/>
      <c r="CN122" s="123"/>
      <c r="CO122" s="123"/>
      <c r="CP122" s="123"/>
      <c r="CQ122" s="123"/>
      <c r="CR122" s="123"/>
      <c r="CS122" s="123"/>
    </row>
    <row r="123" spans="1:97" s="101" customFormat="1" x14ac:dyDescent="0.25">
      <c r="A123" s="104"/>
      <c r="B123" s="104"/>
      <c r="C123" s="104"/>
      <c r="D123" s="117"/>
      <c r="E123" s="102"/>
      <c r="F123" s="102"/>
      <c r="G123" s="102"/>
      <c r="H123" s="102"/>
      <c r="I123" s="102"/>
      <c r="J123" s="102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123"/>
      <c r="AP123" s="123"/>
      <c r="AQ123" s="123"/>
      <c r="AR123" s="123"/>
      <c r="AS123" s="123"/>
      <c r="AT123" s="123"/>
      <c r="AU123" s="123"/>
      <c r="AV123" s="123"/>
      <c r="AW123" s="123"/>
      <c r="AX123" s="123"/>
      <c r="AY123" s="123"/>
      <c r="AZ123" s="123"/>
      <c r="BA123" s="123"/>
      <c r="BB123" s="123"/>
      <c r="BC123" s="123"/>
      <c r="BD123" s="123"/>
      <c r="BE123" s="123"/>
      <c r="BF123" s="123"/>
      <c r="BG123" s="123"/>
      <c r="BH123" s="123"/>
      <c r="BI123" s="123"/>
      <c r="BJ123" s="123"/>
      <c r="BK123" s="123"/>
      <c r="BL123" s="123"/>
      <c r="BM123" s="123"/>
      <c r="BN123" s="123"/>
      <c r="BO123" s="123"/>
      <c r="BP123" s="123"/>
      <c r="BQ123" s="123"/>
      <c r="BR123" s="123"/>
      <c r="BS123" s="123"/>
      <c r="BT123" s="123"/>
      <c r="BU123" s="123"/>
      <c r="BV123" s="123"/>
      <c r="BW123" s="123"/>
      <c r="BX123" s="123"/>
      <c r="BY123" s="123"/>
      <c r="BZ123" s="123"/>
      <c r="CA123" s="123"/>
      <c r="CB123" s="123"/>
      <c r="CC123" s="123"/>
      <c r="CD123" s="123"/>
      <c r="CE123" s="123"/>
      <c r="CF123" s="123"/>
      <c r="CG123" s="123"/>
      <c r="CH123" s="123"/>
      <c r="CI123" s="123"/>
      <c r="CJ123" s="123"/>
      <c r="CK123" s="123"/>
      <c r="CL123" s="123"/>
      <c r="CM123" s="123"/>
      <c r="CN123" s="123"/>
      <c r="CO123" s="123"/>
      <c r="CP123" s="123"/>
      <c r="CQ123" s="123"/>
      <c r="CR123" s="123"/>
      <c r="CS123" s="123"/>
    </row>
    <row r="124" spans="1:97" s="101" customFormat="1" x14ac:dyDescent="0.25">
      <c r="A124" s="104"/>
      <c r="B124" s="104"/>
      <c r="C124" s="104"/>
      <c r="D124" s="117"/>
      <c r="E124" s="102"/>
      <c r="F124" s="102"/>
      <c r="G124" s="102"/>
      <c r="H124" s="102"/>
      <c r="I124" s="102"/>
      <c r="J124" s="102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3"/>
      <c r="BF124" s="123"/>
      <c r="BG124" s="123"/>
      <c r="BH124" s="123"/>
      <c r="BI124" s="123"/>
      <c r="BJ124" s="123"/>
      <c r="BK124" s="123"/>
      <c r="BL124" s="123"/>
      <c r="BM124" s="123"/>
      <c r="BN124" s="123"/>
      <c r="BO124" s="123"/>
      <c r="BP124" s="123"/>
      <c r="BQ124" s="123"/>
      <c r="BR124" s="123"/>
      <c r="BS124" s="123"/>
      <c r="BT124" s="123"/>
      <c r="BU124" s="123"/>
      <c r="BV124" s="123"/>
      <c r="BW124" s="123"/>
      <c r="BX124" s="123"/>
      <c r="BY124" s="123"/>
      <c r="BZ124" s="123"/>
      <c r="CA124" s="123"/>
      <c r="CB124" s="123"/>
      <c r="CC124" s="123"/>
      <c r="CD124" s="123"/>
      <c r="CE124" s="123"/>
      <c r="CF124" s="123"/>
      <c r="CG124" s="123"/>
      <c r="CH124" s="123"/>
      <c r="CI124" s="123"/>
      <c r="CJ124" s="123"/>
      <c r="CK124" s="123"/>
      <c r="CL124" s="123"/>
      <c r="CM124" s="123"/>
      <c r="CN124" s="123"/>
      <c r="CO124" s="123"/>
      <c r="CP124" s="123"/>
      <c r="CQ124" s="123"/>
      <c r="CR124" s="123"/>
      <c r="CS124" s="123"/>
    </row>
    <row r="125" spans="1:97" s="101" customFormat="1" x14ac:dyDescent="0.25">
      <c r="A125" s="104"/>
      <c r="B125" s="104"/>
      <c r="C125" s="104"/>
      <c r="D125" s="117"/>
      <c r="E125" s="102"/>
      <c r="F125" s="102"/>
      <c r="G125" s="102"/>
      <c r="H125" s="102"/>
      <c r="I125" s="102"/>
      <c r="J125" s="102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123"/>
      <c r="AP125" s="123"/>
      <c r="AQ125" s="123"/>
      <c r="AR125" s="123"/>
      <c r="AS125" s="123"/>
      <c r="AT125" s="123"/>
      <c r="AU125" s="123"/>
      <c r="AV125" s="123"/>
      <c r="AW125" s="123"/>
      <c r="AX125" s="123"/>
      <c r="AY125" s="123"/>
      <c r="AZ125" s="123"/>
      <c r="BA125" s="123"/>
      <c r="BB125" s="123"/>
      <c r="BC125" s="123"/>
      <c r="BD125" s="123"/>
      <c r="BE125" s="123"/>
      <c r="BF125" s="123"/>
      <c r="BG125" s="123"/>
      <c r="BH125" s="123"/>
      <c r="BI125" s="123"/>
      <c r="BJ125" s="123"/>
      <c r="BK125" s="123"/>
      <c r="BL125" s="123"/>
      <c r="BM125" s="123"/>
      <c r="BN125" s="123"/>
      <c r="BO125" s="123"/>
      <c r="BP125" s="123"/>
      <c r="BQ125" s="123"/>
      <c r="BR125" s="123"/>
      <c r="BS125" s="123"/>
      <c r="BT125" s="123"/>
      <c r="BU125" s="123"/>
      <c r="BV125" s="123"/>
      <c r="BW125" s="123"/>
      <c r="BX125" s="123"/>
      <c r="BY125" s="123"/>
      <c r="BZ125" s="123"/>
      <c r="CA125" s="123"/>
      <c r="CB125" s="123"/>
      <c r="CC125" s="123"/>
      <c r="CD125" s="123"/>
      <c r="CE125" s="123"/>
      <c r="CF125" s="123"/>
      <c r="CG125" s="123"/>
      <c r="CH125" s="123"/>
      <c r="CI125" s="123"/>
      <c r="CJ125" s="123"/>
      <c r="CK125" s="123"/>
      <c r="CL125" s="123"/>
      <c r="CM125" s="123"/>
      <c r="CN125" s="123"/>
      <c r="CO125" s="123"/>
      <c r="CP125" s="123"/>
      <c r="CQ125" s="123"/>
      <c r="CR125" s="123"/>
      <c r="CS125" s="123"/>
    </row>
    <row r="126" spans="1:97" s="101" customFormat="1" x14ac:dyDescent="0.25">
      <c r="A126" s="104"/>
      <c r="B126" s="104"/>
      <c r="C126" s="104"/>
      <c r="D126" s="117"/>
      <c r="E126" s="102"/>
      <c r="F126" s="102"/>
      <c r="G126" s="102"/>
      <c r="H126" s="102"/>
      <c r="I126" s="102"/>
      <c r="J126" s="102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123"/>
      <c r="AP126" s="123"/>
      <c r="AQ126" s="123"/>
      <c r="AR126" s="123"/>
      <c r="AS126" s="123"/>
      <c r="AT126" s="123"/>
      <c r="AU126" s="123"/>
      <c r="AV126" s="123"/>
      <c r="AW126" s="123"/>
      <c r="AX126" s="123"/>
      <c r="AY126" s="123"/>
      <c r="AZ126" s="123"/>
      <c r="BA126" s="123"/>
      <c r="BB126" s="123"/>
      <c r="BC126" s="123"/>
      <c r="BD126" s="123"/>
      <c r="BE126" s="123"/>
      <c r="BF126" s="123"/>
      <c r="BG126" s="123"/>
      <c r="BH126" s="123"/>
      <c r="BI126" s="123"/>
      <c r="BJ126" s="123"/>
      <c r="BK126" s="123"/>
      <c r="BL126" s="123"/>
      <c r="BM126" s="123"/>
      <c r="BN126" s="123"/>
      <c r="BO126" s="123"/>
      <c r="BP126" s="123"/>
      <c r="BQ126" s="123"/>
      <c r="BR126" s="123"/>
      <c r="BS126" s="123"/>
      <c r="BT126" s="123"/>
      <c r="BU126" s="123"/>
      <c r="BV126" s="123"/>
      <c r="BW126" s="123"/>
      <c r="BX126" s="123"/>
      <c r="BY126" s="123"/>
      <c r="BZ126" s="123"/>
      <c r="CA126" s="123"/>
      <c r="CB126" s="123"/>
      <c r="CC126" s="123"/>
      <c r="CD126" s="123"/>
      <c r="CE126" s="123"/>
      <c r="CF126" s="123"/>
      <c r="CG126" s="123"/>
      <c r="CH126" s="123"/>
      <c r="CI126" s="123"/>
      <c r="CJ126" s="123"/>
      <c r="CK126" s="123"/>
      <c r="CL126" s="123"/>
      <c r="CM126" s="123"/>
      <c r="CN126" s="123"/>
      <c r="CO126" s="123"/>
      <c r="CP126" s="123"/>
      <c r="CQ126" s="123"/>
      <c r="CR126" s="123"/>
      <c r="CS126" s="123"/>
    </row>
    <row r="127" spans="1:97" s="101" customFormat="1" x14ac:dyDescent="0.25">
      <c r="A127" s="104"/>
      <c r="B127" s="104"/>
      <c r="C127" s="104"/>
      <c r="D127" s="117"/>
      <c r="E127" s="102"/>
      <c r="F127" s="102"/>
      <c r="G127" s="102"/>
      <c r="H127" s="102"/>
      <c r="I127" s="102"/>
      <c r="J127" s="102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  <c r="BA127" s="123"/>
      <c r="BB127" s="123"/>
      <c r="BC127" s="123"/>
      <c r="BD127" s="123"/>
      <c r="BE127" s="123"/>
      <c r="BF127" s="123"/>
      <c r="BG127" s="123"/>
      <c r="BH127" s="123"/>
      <c r="BI127" s="123"/>
      <c r="BJ127" s="123"/>
      <c r="BK127" s="123"/>
      <c r="BL127" s="123"/>
      <c r="BM127" s="123"/>
      <c r="BN127" s="123"/>
      <c r="BO127" s="123"/>
      <c r="BP127" s="123"/>
      <c r="BQ127" s="123"/>
      <c r="BR127" s="123"/>
      <c r="BS127" s="123"/>
      <c r="BT127" s="123"/>
      <c r="BU127" s="123"/>
      <c r="BV127" s="123"/>
      <c r="BW127" s="123"/>
      <c r="BX127" s="123"/>
      <c r="BY127" s="123"/>
      <c r="BZ127" s="123"/>
      <c r="CA127" s="123"/>
      <c r="CB127" s="123"/>
      <c r="CC127" s="123"/>
      <c r="CD127" s="123"/>
      <c r="CE127" s="123"/>
      <c r="CF127" s="123"/>
      <c r="CG127" s="123"/>
      <c r="CH127" s="123"/>
      <c r="CI127" s="123"/>
      <c r="CJ127" s="123"/>
      <c r="CK127" s="123"/>
      <c r="CL127" s="123"/>
      <c r="CM127" s="123"/>
      <c r="CN127" s="123"/>
      <c r="CO127" s="123"/>
      <c r="CP127" s="123"/>
      <c r="CQ127" s="123"/>
      <c r="CR127" s="123"/>
      <c r="CS127" s="123"/>
    </row>
    <row r="128" spans="1:97" s="101" customFormat="1" x14ac:dyDescent="0.25">
      <c r="A128" s="104"/>
      <c r="B128" s="104"/>
      <c r="C128" s="104"/>
      <c r="D128" s="117"/>
      <c r="E128" s="102"/>
      <c r="F128" s="102"/>
      <c r="G128" s="102"/>
      <c r="H128" s="102"/>
      <c r="I128" s="102"/>
      <c r="J128" s="102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3"/>
      <c r="AZ128" s="123"/>
      <c r="BA128" s="123"/>
      <c r="BB128" s="123"/>
      <c r="BC128" s="123"/>
      <c r="BD128" s="123"/>
      <c r="BE128" s="123"/>
      <c r="BF128" s="123"/>
      <c r="BG128" s="123"/>
      <c r="BH128" s="123"/>
      <c r="BI128" s="123"/>
      <c r="BJ128" s="123"/>
      <c r="BK128" s="123"/>
      <c r="BL128" s="123"/>
      <c r="BM128" s="123"/>
      <c r="BN128" s="123"/>
      <c r="BO128" s="123"/>
      <c r="BP128" s="123"/>
      <c r="BQ128" s="123"/>
      <c r="BR128" s="123"/>
      <c r="BS128" s="123"/>
      <c r="BT128" s="123"/>
      <c r="BU128" s="123"/>
      <c r="BV128" s="123"/>
      <c r="BW128" s="123"/>
      <c r="BX128" s="123"/>
      <c r="BY128" s="123"/>
      <c r="BZ128" s="123"/>
      <c r="CA128" s="123"/>
      <c r="CB128" s="123"/>
      <c r="CC128" s="123"/>
      <c r="CD128" s="123"/>
      <c r="CE128" s="123"/>
      <c r="CF128" s="123"/>
      <c r="CG128" s="123"/>
      <c r="CH128" s="123"/>
      <c r="CI128" s="123"/>
      <c r="CJ128" s="123"/>
      <c r="CK128" s="123"/>
      <c r="CL128" s="123"/>
      <c r="CM128" s="123"/>
      <c r="CN128" s="123"/>
      <c r="CO128" s="123"/>
      <c r="CP128" s="123"/>
      <c r="CQ128" s="123"/>
      <c r="CR128" s="123"/>
      <c r="CS128" s="123"/>
    </row>
    <row r="129" spans="1:97" s="101" customFormat="1" x14ac:dyDescent="0.25">
      <c r="A129" s="104"/>
      <c r="B129" s="104"/>
      <c r="C129" s="104"/>
      <c r="D129" s="117"/>
      <c r="E129" s="102"/>
      <c r="F129" s="102"/>
      <c r="G129" s="102"/>
      <c r="H129" s="102"/>
      <c r="I129" s="102"/>
      <c r="J129" s="102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  <c r="BA129" s="123"/>
      <c r="BB129" s="123"/>
      <c r="BC129" s="123"/>
      <c r="BD129" s="123"/>
      <c r="BE129" s="123"/>
      <c r="BF129" s="123"/>
      <c r="BG129" s="123"/>
      <c r="BH129" s="123"/>
      <c r="BI129" s="123"/>
      <c r="BJ129" s="123"/>
      <c r="BK129" s="123"/>
      <c r="BL129" s="123"/>
      <c r="BM129" s="123"/>
      <c r="BN129" s="123"/>
      <c r="BO129" s="123"/>
      <c r="BP129" s="123"/>
      <c r="BQ129" s="123"/>
      <c r="BR129" s="123"/>
      <c r="BS129" s="123"/>
      <c r="BT129" s="123"/>
      <c r="BU129" s="123"/>
      <c r="BV129" s="123"/>
      <c r="BW129" s="123"/>
      <c r="BX129" s="123"/>
      <c r="BY129" s="123"/>
      <c r="BZ129" s="123"/>
      <c r="CA129" s="123"/>
      <c r="CB129" s="123"/>
      <c r="CC129" s="123"/>
      <c r="CD129" s="123"/>
      <c r="CE129" s="123"/>
      <c r="CF129" s="123"/>
      <c r="CG129" s="123"/>
      <c r="CH129" s="123"/>
      <c r="CI129" s="123"/>
      <c r="CJ129" s="123"/>
      <c r="CK129" s="123"/>
      <c r="CL129" s="123"/>
      <c r="CM129" s="123"/>
      <c r="CN129" s="123"/>
      <c r="CO129" s="123"/>
      <c r="CP129" s="123"/>
      <c r="CQ129" s="123"/>
      <c r="CR129" s="123"/>
      <c r="CS129" s="123"/>
    </row>
    <row r="130" spans="1:97" s="101" customFormat="1" x14ac:dyDescent="0.25">
      <c r="A130" s="104"/>
      <c r="B130" s="104"/>
      <c r="C130" s="104"/>
      <c r="D130" s="117"/>
      <c r="E130" s="102"/>
      <c r="F130" s="102"/>
      <c r="G130" s="102"/>
      <c r="H130" s="102"/>
      <c r="I130" s="102"/>
      <c r="J130" s="102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123"/>
      <c r="AP130" s="123"/>
      <c r="AQ130" s="123"/>
      <c r="AR130" s="123"/>
      <c r="AS130" s="123"/>
      <c r="AT130" s="123"/>
      <c r="AU130" s="123"/>
      <c r="AV130" s="123"/>
      <c r="AW130" s="123"/>
      <c r="AX130" s="123"/>
      <c r="AY130" s="123"/>
      <c r="AZ130" s="123"/>
      <c r="BA130" s="123"/>
      <c r="BB130" s="123"/>
      <c r="BC130" s="123"/>
      <c r="BD130" s="123"/>
      <c r="BE130" s="123"/>
      <c r="BF130" s="123"/>
      <c r="BG130" s="123"/>
      <c r="BH130" s="123"/>
      <c r="BI130" s="123"/>
      <c r="BJ130" s="123"/>
      <c r="BK130" s="123"/>
      <c r="BL130" s="123"/>
      <c r="BM130" s="123"/>
      <c r="BN130" s="123"/>
      <c r="BO130" s="123"/>
      <c r="BP130" s="123"/>
      <c r="BQ130" s="123"/>
      <c r="BR130" s="123"/>
      <c r="BS130" s="123"/>
      <c r="BT130" s="123"/>
      <c r="BU130" s="123"/>
      <c r="BV130" s="123"/>
      <c r="BW130" s="123"/>
      <c r="BX130" s="123"/>
      <c r="BY130" s="123"/>
      <c r="BZ130" s="123"/>
      <c r="CA130" s="123"/>
      <c r="CB130" s="123"/>
      <c r="CC130" s="123"/>
      <c r="CD130" s="123"/>
      <c r="CE130" s="123"/>
      <c r="CF130" s="123"/>
      <c r="CG130" s="123"/>
      <c r="CH130" s="123"/>
      <c r="CI130" s="123"/>
      <c r="CJ130" s="123"/>
      <c r="CK130" s="123"/>
      <c r="CL130" s="123"/>
      <c r="CM130" s="123"/>
      <c r="CN130" s="123"/>
      <c r="CO130" s="123"/>
      <c r="CP130" s="123"/>
      <c r="CQ130" s="123"/>
      <c r="CR130" s="123"/>
      <c r="CS130" s="123"/>
    </row>
    <row r="131" spans="1:97" s="101" customFormat="1" x14ac:dyDescent="0.25">
      <c r="A131" s="104"/>
      <c r="B131" s="104"/>
      <c r="C131" s="104"/>
      <c r="D131" s="117"/>
      <c r="E131" s="102"/>
      <c r="F131" s="102"/>
      <c r="G131" s="102"/>
      <c r="H131" s="102"/>
      <c r="I131" s="102"/>
      <c r="J131" s="102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123"/>
      <c r="AP131" s="123"/>
      <c r="AQ131" s="123"/>
      <c r="AR131" s="123"/>
      <c r="AS131" s="123"/>
      <c r="AT131" s="123"/>
      <c r="AU131" s="123"/>
      <c r="AV131" s="123"/>
      <c r="AW131" s="123"/>
      <c r="AX131" s="123"/>
      <c r="AY131" s="123"/>
      <c r="AZ131" s="123"/>
      <c r="BA131" s="123"/>
      <c r="BB131" s="123"/>
      <c r="BC131" s="123"/>
      <c r="BD131" s="123"/>
      <c r="BE131" s="123"/>
      <c r="BF131" s="123"/>
      <c r="BG131" s="123"/>
      <c r="BH131" s="123"/>
      <c r="BI131" s="123"/>
      <c r="BJ131" s="123"/>
      <c r="BK131" s="123"/>
      <c r="BL131" s="123"/>
      <c r="BM131" s="123"/>
      <c r="BN131" s="123"/>
      <c r="BO131" s="123"/>
      <c r="BP131" s="123"/>
      <c r="BQ131" s="123"/>
      <c r="BR131" s="123"/>
      <c r="BS131" s="123"/>
      <c r="BT131" s="123"/>
      <c r="BU131" s="123"/>
      <c r="BV131" s="123"/>
      <c r="BW131" s="123"/>
      <c r="BX131" s="123"/>
      <c r="BY131" s="123"/>
      <c r="BZ131" s="123"/>
      <c r="CA131" s="123"/>
      <c r="CB131" s="123"/>
      <c r="CC131" s="123"/>
      <c r="CD131" s="123"/>
      <c r="CE131" s="123"/>
      <c r="CF131" s="123"/>
      <c r="CG131" s="123"/>
      <c r="CH131" s="123"/>
      <c r="CI131" s="123"/>
      <c r="CJ131" s="123"/>
      <c r="CK131" s="123"/>
      <c r="CL131" s="123"/>
      <c r="CM131" s="123"/>
      <c r="CN131" s="123"/>
      <c r="CO131" s="123"/>
      <c r="CP131" s="123"/>
      <c r="CQ131" s="123"/>
      <c r="CR131" s="123"/>
      <c r="CS131" s="123"/>
    </row>
    <row r="132" spans="1:97" s="101" customFormat="1" x14ac:dyDescent="0.25">
      <c r="A132" s="104"/>
      <c r="B132" s="104"/>
      <c r="C132" s="104"/>
      <c r="D132" s="117"/>
      <c r="E132" s="102"/>
      <c r="F132" s="102"/>
      <c r="G132" s="102"/>
      <c r="H132" s="102"/>
      <c r="I132" s="102"/>
      <c r="J132" s="102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123"/>
      <c r="AP132" s="123"/>
      <c r="AQ132" s="123"/>
      <c r="AR132" s="123"/>
      <c r="AS132" s="123"/>
      <c r="AT132" s="123"/>
      <c r="AU132" s="123"/>
      <c r="AV132" s="123"/>
      <c r="AW132" s="123"/>
      <c r="AX132" s="123"/>
      <c r="AY132" s="123"/>
      <c r="AZ132" s="123"/>
      <c r="BA132" s="123"/>
      <c r="BB132" s="123"/>
      <c r="BC132" s="123"/>
      <c r="BD132" s="123"/>
      <c r="BE132" s="123"/>
      <c r="BF132" s="123"/>
      <c r="BG132" s="123"/>
      <c r="BH132" s="123"/>
      <c r="BI132" s="123"/>
      <c r="BJ132" s="123"/>
      <c r="BK132" s="123"/>
      <c r="BL132" s="123"/>
      <c r="BM132" s="123"/>
      <c r="BN132" s="123"/>
      <c r="BO132" s="123"/>
      <c r="BP132" s="123"/>
      <c r="BQ132" s="123"/>
      <c r="BR132" s="123"/>
      <c r="BS132" s="123"/>
      <c r="BT132" s="123"/>
      <c r="BU132" s="123"/>
      <c r="BV132" s="123"/>
      <c r="BW132" s="123"/>
      <c r="BX132" s="123"/>
      <c r="BY132" s="123"/>
      <c r="BZ132" s="123"/>
      <c r="CA132" s="123"/>
      <c r="CB132" s="123"/>
      <c r="CC132" s="123"/>
      <c r="CD132" s="123"/>
      <c r="CE132" s="123"/>
      <c r="CF132" s="123"/>
      <c r="CG132" s="123"/>
      <c r="CH132" s="123"/>
      <c r="CI132" s="123"/>
      <c r="CJ132" s="123"/>
      <c r="CK132" s="123"/>
      <c r="CL132" s="123"/>
      <c r="CM132" s="123"/>
      <c r="CN132" s="123"/>
      <c r="CO132" s="123"/>
      <c r="CP132" s="123"/>
      <c r="CQ132" s="123"/>
      <c r="CR132" s="123"/>
      <c r="CS132" s="123"/>
    </row>
    <row r="133" spans="1:97" s="101" customFormat="1" x14ac:dyDescent="0.25">
      <c r="A133" s="104"/>
      <c r="B133" s="104"/>
      <c r="C133" s="104"/>
      <c r="D133" s="117"/>
      <c r="E133" s="102"/>
      <c r="F133" s="102"/>
      <c r="G133" s="102"/>
      <c r="H133" s="102"/>
      <c r="I133" s="102"/>
      <c r="J133" s="102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123"/>
      <c r="AP133" s="123"/>
      <c r="AQ133" s="123"/>
      <c r="AR133" s="123"/>
      <c r="AS133" s="123"/>
      <c r="AT133" s="123"/>
      <c r="AU133" s="123"/>
      <c r="AV133" s="123"/>
      <c r="AW133" s="123"/>
      <c r="AX133" s="123"/>
      <c r="AY133" s="123"/>
      <c r="AZ133" s="123"/>
      <c r="BA133" s="123"/>
      <c r="BB133" s="123"/>
      <c r="BC133" s="123"/>
      <c r="BD133" s="123"/>
      <c r="BE133" s="123"/>
      <c r="BF133" s="123"/>
      <c r="BG133" s="123"/>
      <c r="BH133" s="123"/>
      <c r="BI133" s="123"/>
      <c r="BJ133" s="123"/>
      <c r="BK133" s="123"/>
      <c r="BL133" s="123"/>
      <c r="BM133" s="123"/>
      <c r="BN133" s="123"/>
      <c r="BO133" s="123"/>
      <c r="BP133" s="123"/>
      <c r="BQ133" s="123"/>
      <c r="BR133" s="123"/>
      <c r="BS133" s="123"/>
      <c r="BT133" s="123"/>
      <c r="BU133" s="123"/>
      <c r="BV133" s="123"/>
      <c r="BW133" s="123"/>
      <c r="BX133" s="123"/>
      <c r="BY133" s="123"/>
      <c r="BZ133" s="123"/>
      <c r="CA133" s="123"/>
      <c r="CB133" s="123"/>
      <c r="CC133" s="123"/>
      <c r="CD133" s="123"/>
      <c r="CE133" s="123"/>
      <c r="CF133" s="123"/>
      <c r="CG133" s="123"/>
      <c r="CH133" s="123"/>
      <c r="CI133" s="123"/>
      <c r="CJ133" s="123"/>
      <c r="CK133" s="123"/>
      <c r="CL133" s="123"/>
      <c r="CM133" s="123"/>
      <c r="CN133" s="123"/>
      <c r="CO133" s="123"/>
      <c r="CP133" s="123"/>
      <c r="CQ133" s="123"/>
      <c r="CR133" s="123"/>
      <c r="CS133" s="123"/>
    </row>
    <row r="134" spans="1:97" s="101" customFormat="1" x14ac:dyDescent="0.25">
      <c r="A134" s="104"/>
      <c r="B134" s="104"/>
      <c r="C134" s="104"/>
      <c r="D134" s="117"/>
      <c r="E134" s="102"/>
      <c r="F134" s="102"/>
      <c r="G134" s="102"/>
      <c r="H134" s="102"/>
      <c r="I134" s="102"/>
      <c r="J134" s="102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123"/>
      <c r="AP134" s="123"/>
      <c r="AQ134" s="123"/>
      <c r="AR134" s="123"/>
      <c r="AS134" s="123"/>
      <c r="AT134" s="123"/>
      <c r="AU134" s="123"/>
      <c r="AV134" s="123"/>
      <c r="AW134" s="123"/>
      <c r="AX134" s="123"/>
      <c r="AY134" s="123"/>
      <c r="AZ134" s="123"/>
      <c r="BA134" s="123"/>
      <c r="BB134" s="123"/>
      <c r="BC134" s="123"/>
      <c r="BD134" s="123"/>
      <c r="BE134" s="123"/>
      <c r="BF134" s="123"/>
      <c r="BG134" s="123"/>
      <c r="BH134" s="123"/>
      <c r="BI134" s="123"/>
      <c r="BJ134" s="123"/>
      <c r="BK134" s="123"/>
      <c r="BL134" s="123"/>
      <c r="BM134" s="123"/>
      <c r="BN134" s="123"/>
      <c r="BO134" s="123"/>
      <c r="BP134" s="123"/>
      <c r="BQ134" s="123"/>
      <c r="BR134" s="123"/>
      <c r="BS134" s="123"/>
      <c r="BT134" s="123"/>
      <c r="BU134" s="123"/>
      <c r="BV134" s="123"/>
      <c r="BW134" s="123"/>
      <c r="BX134" s="123"/>
      <c r="BY134" s="123"/>
      <c r="BZ134" s="123"/>
      <c r="CA134" s="123"/>
      <c r="CB134" s="123"/>
      <c r="CC134" s="123"/>
      <c r="CD134" s="123"/>
      <c r="CE134" s="123"/>
      <c r="CF134" s="123"/>
      <c r="CG134" s="123"/>
      <c r="CH134" s="123"/>
      <c r="CI134" s="123"/>
      <c r="CJ134" s="123"/>
      <c r="CK134" s="123"/>
      <c r="CL134" s="123"/>
      <c r="CM134" s="123"/>
      <c r="CN134" s="123"/>
      <c r="CO134" s="123"/>
      <c r="CP134" s="123"/>
      <c r="CQ134" s="123"/>
      <c r="CR134" s="123"/>
      <c r="CS134" s="123"/>
    </row>
    <row r="135" spans="1:97" s="101" customFormat="1" x14ac:dyDescent="0.25">
      <c r="A135" s="104"/>
      <c r="B135" s="104"/>
      <c r="C135" s="104"/>
      <c r="D135" s="117"/>
      <c r="E135" s="102"/>
      <c r="F135" s="102"/>
      <c r="G135" s="102"/>
      <c r="H135" s="102"/>
      <c r="I135" s="102"/>
      <c r="J135" s="102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123"/>
      <c r="AP135" s="123"/>
      <c r="AQ135" s="123"/>
      <c r="AR135" s="123"/>
      <c r="AS135" s="123"/>
      <c r="AT135" s="123"/>
      <c r="AU135" s="123"/>
      <c r="AV135" s="123"/>
      <c r="AW135" s="123"/>
      <c r="AX135" s="123"/>
      <c r="AY135" s="123"/>
      <c r="AZ135" s="123"/>
      <c r="BA135" s="123"/>
      <c r="BB135" s="123"/>
      <c r="BC135" s="123"/>
      <c r="BD135" s="123"/>
      <c r="BE135" s="123"/>
      <c r="BF135" s="123"/>
      <c r="BG135" s="123"/>
      <c r="BH135" s="123"/>
      <c r="BI135" s="123"/>
      <c r="BJ135" s="123"/>
      <c r="BK135" s="123"/>
      <c r="BL135" s="123"/>
      <c r="BM135" s="123"/>
      <c r="BN135" s="123"/>
      <c r="BO135" s="123"/>
      <c r="BP135" s="123"/>
      <c r="BQ135" s="123"/>
      <c r="BR135" s="123"/>
      <c r="BS135" s="123"/>
      <c r="BT135" s="123"/>
      <c r="BU135" s="123"/>
      <c r="BV135" s="123"/>
      <c r="BW135" s="123"/>
      <c r="BX135" s="123"/>
      <c r="BY135" s="123"/>
      <c r="BZ135" s="123"/>
      <c r="CA135" s="123"/>
      <c r="CB135" s="123"/>
      <c r="CC135" s="123"/>
      <c r="CD135" s="123"/>
      <c r="CE135" s="123"/>
      <c r="CF135" s="123"/>
      <c r="CG135" s="123"/>
      <c r="CH135" s="123"/>
      <c r="CI135" s="123"/>
      <c r="CJ135" s="123"/>
      <c r="CK135" s="123"/>
      <c r="CL135" s="123"/>
      <c r="CM135" s="123"/>
      <c r="CN135" s="123"/>
      <c r="CO135" s="123"/>
      <c r="CP135" s="123"/>
      <c r="CQ135" s="123"/>
      <c r="CR135" s="123"/>
      <c r="CS135" s="123"/>
    </row>
    <row r="136" spans="1:97" s="101" customFormat="1" x14ac:dyDescent="0.25">
      <c r="A136" s="104"/>
      <c r="B136" s="104"/>
      <c r="C136" s="104"/>
      <c r="D136" s="117"/>
      <c r="E136" s="102"/>
      <c r="F136" s="102"/>
      <c r="G136" s="102"/>
      <c r="H136" s="102"/>
      <c r="I136" s="102"/>
      <c r="J136" s="102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23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123"/>
      <c r="AP136" s="123"/>
      <c r="AQ136" s="123"/>
      <c r="AR136" s="123"/>
      <c r="AS136" s="123"/>
      <c r="AT136" s="123"/>
      <c r="AU136" s="123"/>
      <c r="AV136" s="123"/>
      <c r="AW136" s="123"/>
      <c r="AX136" s="123"/>
      <c r="AY136" s="123"/>
      <c r="AZ136" s="123"/>
      <c r="BA136" s="123"/>
      <c r="BB136" s="123"/>
      <c r="BC136" s="123"/>
      <c r="BD136" s="123"/>
      <c r="BE136" s="123"/>
      <c r="BF136" s="123"/>
      <c r="BG136" s="123"/>
      <c r="BH136" s="123"/>
      <c r="BI136" s="123"/>
      <c r="BJ136" s="123"/>
      <c r="BK136" s="123"/>
      <c r="BL136" s="123"/>
      <c r="BM136" s="123"/>
      <c r="BN136" s="123"/>
      <c r="BO136" s="123"/>
      <c r="BP136" s="123"/>
      <c r="BQ136" s="123"/>
      <c r="BR136" s="123"/>
      <c r="BS136" s="123"/>
      <c r="BT136" s="123"/>
      <c r="BU136" s="123"/>
      <c r="BV136" s="123"/>
      <c r="BW136" s="123"/>
      <c r="BX136" s="123"/>
      <c r="BY136" s="123"/>
      <c r="BZ136" s="123"/>
      <c r="CA136" s="123"/>
      <c r="CB136" s="123"/>
      <c r="CC136" s="123"/>
      <c r="CD136" s="123"/>
      <c r="CE136" s="123"/>
      <c r="CF136" s="123"/>
      <c r="CG136" s="123"/>
      <c r="CH136" s="123"/>
      <c r="CI136" s="123"/>
      <c r="CJ136" s="123"/>
      <c r="CK136" s="123"/>
      <c r="CL136" s="123"/>
      <c r="CM136" s="123"/>
      <c r="CN136" s="123"/>
      <c r="CO136" s="123"/>
      <c r="CP136" s="123"/>
      <c r="CQ136" s="123"/>
      <c r="CR136" s="123"/>
      <c r="CS136" s="123"/>
    </row>
    <row r="137" spans="1:97" s="101" customFormat="1" x14ac:dyDescent="0.25">
      <c r="A137" s="104"/>
      <c r="B137" s="104"/>
      <c r="C137" s="104"/>
      <c r="D137" s="117"/>
      <c r="E137" s="102"/>
      <c r="F137" s="102"/>
      <c r="G137" s="102"/>
      <c r="H137" s="102"/>
      <c r="I137" s="102"/>
      <c r="J137" s="102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123"/>
      <c r="AP137" s="123"/>
      <c r="AQ137" s="123"/>
      <c r="AR137" s="123"/>
      <c r="AS137" s="123"/>
      <c r="AT137" s="123"/>
      <c r="AU137" s="123"/>
      <c r="AV137" s="123"/>
      <c r="AW137" s="123"/>
      <c r="AX137" s="123"/>
      <c r="AY137" s="123"/>
      <c r="AZ137" s="123"/>
      <c r="BA137" s="123"/>
      <c r="BB137" s="123"/>
      <c r="BC137" s="123"/>
      <c r="BD137" s="123"/>
      <c r="BE137" s="123"/>
      <c r="BF137" s="123"/>
      <c r="BG137" s="123"/>
      <c r="BH137" s="123"/>
      <c r="BI137" s="123"/>
      <c r="BJ137" s="123"/>
      <c r="BK137" s="123"/>
      <c r="BL137" s="123"/>
      <c r="BM137" s="123"/>
      <c r="BN137" s="123"/>
      <c r="BO137" s="123"/>
      <c r="BP137" s="123"/>
      <c r="BQ137" s="123"/>
      <c r="BR137" s="123"/>
      <c r="BS137" s="123"/>
      <c r="BT137" s="123"/>
      <c r="BU137" s="123"/>
      <c r="BV137" s="123"/>
      <c r="BW137" s="123"/>
      <c r="BX137" s="123"/>
      <c r="BY137" s="123"/>
      <c r="BZ137" s="123"/>
      <c r="CA137" s="123"/>
      <c r="CB137" s="123"/>
      <c r="CC137" s="123"/>
      <c r="CD137" s="123"/>
      <c r="CE137" s="123"/>
      <c r="CF137" s="123"/>
      <c r="CG137" s="123"/>
      <c r="CH137" s="123"/>
      <c r="CI137" s="123"/>
      <c r="CJ137" s="123"/>
      <c r="CK137" s="123"/>
      <c r="CL137" s="123"/>
      <c r="CM137" s="123"/>
      <c r="CN137" s="123"/>
      <c r="CO137" s="123"/>
      <c r="CP137" s="123"/>
      <c r="CQ137" s="123"/>
      <c r="CR137" s="123"/>
      <c r="CS137" s="123"/>
    </row>
    <row r="138" spans="1:97" s="101" customFormat="1" x14ac:dyDescent="0.25">
      <c r="A138" s="104"/>
      <c r="B138" s="104"/>
      <c r="C138" s="104"/>
      <c r="D138" s="117"/>
      <c r="E138" s="102"/>
      <c r="F138" s="102"/>
      <c r="G138" s="102"/>
      <c r="H138" s="102"/>
      <c r="I138" s="102"/>
      <c r="J138" s="102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123"/>
      <c r="AP138" s="123"/>
      <c r="AQ138" s="123"/>
      <c r="AR138" s="123"/>
      <c r="AS138" s="123"/>
      <c r="AT138" s="123"/>
      <c r="AU138" s="123"/>
      <c r="AV138" s="123"/>
      <c r="AW138" s="123"/>
      <c r="AX138" s="123"/>
      <c r="AY138" s="123"/>
      <c r="AZ138" s="123"/>
      <c r="BA138" s="123"/>
      <c r="BB138" s="123"/>
      <c r="BC138" s="123"/>
      <c r="BD138" s="123"/>
      <c r="BE138" s="123"/>
      <c r="BF138" s="123"/>
      <c r="BG138" s="123"/>
      <c r="BH138" s="123"/>
      <c r="BI138" s="123"/>
      <c r="BJ138" s="123"/>
      <c r="BK138" s="123"/>
      <c r="BL138" s="123"/>
      <c r="BM138" s="123"/>
      <c r="BN138" s="123"/>
      <c r="BO138" s="123"/>
      <c r="BP138" s="123"/>
      <c r="BQ138" s="123"/>
      <c r="BR138" s="123"/>
      <c r="BS138" s="123"/>
      <c r="BT138" s="123"/>
      <c r="BU138" s="123"/>
      <c r="BV138" s="123"/>
      <c r="BW138" s="123"/>
      <c r="BX138" s="123"/>
      <c r="BY138" s="123"/>
      <c r="BZ138" s="123"/>
      <c r="CA138" s="123"/>
      <c r="CB138" s="123"/>
      <c r="CC138" s="123"/>
      <c r="CD138" s="123"/>
      <c r="CE138" s="123"/>
      <c r="CF138" s="123"/>
      <c r="CG138" s="123"/>
      <c r="CH138" s="123"/>
      <c r="CI138" s="123"/>
      <c r="CJ138" s="123"/>
      <c r="CK138" s="123"/>
      <c r="CL138" s="123"/>
      <c r="CM138" s="123"/>
      <c r="CN138" s="123"/>
      <c r="CO138" s="123"/>
      <c r="CP138" s="123"/>
      <c r="CQ138" s="123"/>
      <c r="CR138" s="123"/>
      <c r="CS138" s="123"/>
    </row>
    <row r="139" spans="1:97" s="101" customFormat="1" x14ac:dyDescent="0.25">
      <c r="A139" s="104"/>
      <c r="B139" s="104"/>
      <c r="C139" s="104"/>
      <c r="D139" s="117"/>
      <c r="E139" s="102"/>
      <c r="F139" s="102"/>
      <c r="G139" s="102"/>
      <c r="H139" s="102"/>
      <c r="I139" s="102"/>
      <c r="J139" s="102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3"/>
      <c r="AE139" s="123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123"/>
      <c r="AP139" s="123"/>
      <c r="AQ139" s="123"/>
      <c r="AR139" s="123"/>
      <c r="AS139" s="123"/>
      <c r="AT139" s="123"/>
      <c r="AU139" s="123"/>
      <c r="AV139" s="123"/>
      <c r="AW139" s="123"/>
      <c r="AX139" s="123"/>
      <c r="AY139" s="123"/>
      <c r="AZ139" s="123"/>
      <c r="BA139" s="123"/>
      <c r="BB139" s="123"/>
      <c r="BC139" s="123"/>
      <c r="BD139" s="123"/>
      <c r="BE139" s="123"/>
      <c r="BF139" s="123"/>
      <c r="BG139" s="123"/>
      <c r="BH139" s="123"/>
      <c r="BI139" s="123"/>
      <c r="BJ139" s="123"/>
      <c r="BK139" s="123"/>
      <c r="BL139" s="123"/>
      <c r="BM139" s="123"/>
      <c r="BN139" s="123"/>
      <c r="BO139" s="123"/>
      <c r="BP139" s="123"/>
      <c r="BQ139" s="123"/>
      <c r="BR139" s="123"/>
      <c r="BS139" s="123"/>
      <c r="BT139" s="123"/>
      <c r="BU139" s="123"/>
      <c r="BV139" s="123"/>
      <c r="BW139" s="123"/>
      <c r="BX139" s="123"/>
      <c r="BY139" s="123"/>
      <c r="BZ139" s="123"/>
      <c r="CA139" s="123"/>
      <c r="CB139" s="123"/>
      <c r="CC139" s="123"/>
      <c r="CD139" s="123"/>
      <c r="CE139" s="123"/>
      <c r="CF139" s="123"/>
      <c r="CG139" s="123"/>
      <c r="CH139" s="123"/>
      <c r="CI139" s="123"/>
      <c r="CJ139" s="123"/>
      <c r="CK139" s="123"/>
      <c r="CL139" s="123"/>
      <c r="CM139" s="123"/>
      <c r="CN139" s="123"/>
      <c r="CO139" s="123"/>
      <c r="CP139" s="123"/>
      <c r="CQ139" s="123"/>
      <c r="CR139" s="123"/>
      <c r="CS139" s="123"/>
    </row>
    <row r="140" spans="1:97" s="101" customFormat="1" x14ac:dyDescent="0.25">
      <c r="A140" s="104"/>
      <c r="B140" s="104"/>
      <c r="C140" s="104"/>
      <c r="D140" s="117"/>
      <c r="E140" s="102"/>
      <c r="F140" s="102"/>
      <c r="G140" s="102"/>
      <c r="H140" s="102"/>
      <c r="I140" s="102"/>
      <c r="J140" s="102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123"/>
      <c r="AE140" s="123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123"/>
      <c r="AP140" s="123"/>
      <c r="AQ140" s="123"/>
      <c r="AR140" s="123"/>
      <c r="AS140" s="123"/>
      <c r="AT140" s="123"/>
      <c r="AU140" s="123"/>
      <c r="AV140" s="123"/>
      <c r="AW140" s="123"/>
      <c r="AX140" s="123"/>
      <c r="AY140" s="123"/>
      <c r="AZ140" s="123"/>
      <c r="BA140" s="123"/>
      <c r="BB140" s="123"/>
      <c r="BC140" s="123"/>
      <c r="BD140" s="123"/>
      <c r="BE140" s="123"/>
      <c r="BF140" s="123"/>
      <c r="BG140" s="123"/>
      <c r="BH140" s="123"/>
      <c r="BI140" s="123"/>
      <c r="BJ140" s="123"/>
      <c r="BK140" s="123"/>
      <c r="BL140" s="123"/>
      <c r="BM140" s="123"/>
      <c r="BN140" s="123"/>
      <c r="BO140" s="123"/>
      <c r="BP140" s="123"/>
      <c r="BQ140" s="123"/>
      <c r="BR140" s="123"/>
      <c r="BS140" s="123"/>
      <c r="BT140" s="123"/>
      <c r="BU140" s="123"/>
      <c r="BV140" s="123"/>
      <c r="BW140" s="123"/>
      <c r="BX140" s="123"/>
      <c r="BY140" s="123"/>
      <c r="BZ140" s="123"/>
      <c r="CA140" s="123"/>
      <c r="CB140" s="123"/>
      <c r="CC140" s="123"/>
      <c r="CD140" s="123"/>
      <c r="CE140" s="123"/>
      <c r="CF140" s="123"/>
      <c r="CG140" s="123"/>
      <c r="CH140" s="123"/>
      <c r="CI140" s="123"/>
      <c r="CJ140" s="123"/>
      <c r="CK140" s="123"/>
      <c r="CL140" s="123"/>
      <c r="CM140" s="123"/>
      <c r="CN140" s="123"/>
      <c r="CO140" s="123"/>
      <c r="CP140" s="123"/>
      <c r="CQ140" s="123"/>
      <c r="CR140" s="123"/>
      <c r="CS140" s="123"/>
    </row>
    <row r="141" spans="1:97" s="101" customFormat="1" x14ac:dyDescent="0.25">
      <c r="A141" s="104"/>
      <c r="B141" s="104"/>
      <c r="C141" s="104"/>
      <c r="D141" s="117"/>
      <c r="E141" s="102"/>
      <c r="F141" s="102"/>
      <c r="G141" s="102"/>
      <c r="H141" s="102"/>
      <c r="I141" s="102"/>
      <c r="J141" s="102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  <c r="AA141" s="123"/>
      <c r="AB141" s="123"/>
      <c r="AC141" s="123"/>
      <c r="AD141" s="123"/>
      <c r="AE141" s="123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123"/>
      <c r="AP141" s="123"/>
      <c r="AQ141" s="123"/>
      <c r="AR141" s="123"/>
      <c r="AS141" s="123"/>
      <c r="AT141" s="123"/>
      <c r="AU141" s="123"/>
      <c r="AV141" s="123"/>
      <c r="AW141" s="123"/>
      <c r="AX141" s="123"/>
      <c r="AY141" s="123"/>
      <c r="AZ141" s="123"/>
      <c r="BA141" s="123"/>
      <c r="BB141" s="123"/>
      <c r="BC141" s="123"/>
      <c r="BD141" s="123"/>
      <c r="BE141" s="123"/>
      <c r="BF141" s="123"/>
      <c r="BG141" s="123"/>
      <c r="BH141" s="123"/>
      <c r="BI141" s="123"/>
      <c r="BJ141" s="123"/>
      <c r="BK141" s="123"/>
      <c r="BL141" s="123"/>
      <c r="BM141" s="123"/>
      <c r="BN141" s="123"/>
      <c r="BO141" s="123"/>
      <c r="BP141" s="123"/>
      <c r="BQ141" s="123"/>
      <c r="BR141" s="123"/>
      <c r="BS141" s="123"/>
      <c r="BT141" s="123"/>
      <c r="BU141" s="123"/>
      <c r="BV141" s="123"/>
      <c r="BW141" s="123"/>
      <c r="BX141" s="123"/>
      <c r="BY141" s="123"/>
      <c r="BZ141" s="123"/>
      <c r="CA141" s="123"/>
      <c r="CB141" s="123"/>
      <c r="CC141" s="123"/>
      <c r="CD141" s="123"/>
      <c r="CE141" s="123"/>
      <c r="CF141" s="123"/>
      <c r="CG141" s="123"/>
      <c r="CH141" s="123"/>
      <c r="CI141" s="123"/>
      <c r="CJ141" s="123"/>
      <c r="CK141" s="123"/>
      <c r="CL141" s="123"/>
      <c r="CM141" s="123"/>
      <c r="CN141" s="123"/>
      <c r="CO141" s="123"/>
      <c r="CP141" s="123"/>
      <c r="CQ141" s="123"/>
      <c r="CR141" s="123"/>
      <c r="CS141" s="123"/>
    </row>
    <row r="142" spans="1:97" s="101" customFormat="1" x14ac:dyDescent="0.25">
      <c r="A142" s="104"/>
      <c r="B142" s="104"/>
      <c r="C142" s="104"/>
      <c r="D142" s="117"/>
      <c r="E142" s="102"/>
      <c r="F142" s="102"/>
      <c r="G142" s="102"/>
      <c r="H142" s="102"/>
      <c r="I142" s="102"/>
      <c r="J142" s="102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123"/>
      <c r="AP142" s="123"/>
      <c r="AQ142" s="123"/>
      <c r="AR142" s="123"/>
      <c r="AS142" s="123"/>
      <c r="AT142" s="123"/>
      <c r="AU142" s="123"/>
      <c r="AV142" s="123"/>
      <c r="AW142" s="123"/>
      <c r="AX142" s="123"/>
      <c r="AY142" s="123"/>
      <c r="AZ142" s="123"/>
      <c r="BA142" s="123"/>
      <c r="BB142" s="123"/>
      <c r="BC142" s="123"/>
      <c r="BD142" s="123"/>
      <c r="BE142" s="123"/>
      <c r="BF142" s="123"/>
      <c r="BG142" s="123"/>
      <c r="BH142" s="123"/>
      <c r="BI142" s="123"/>
      <c r="BJ142" s="123"/>
      <c r="BK142" s="123"/>
      <c r="BL142" s="123"/>
      <c r="BM142" s="123"/>
      <c r="BN142" s="123"/>
      <c r="BO142" s="123"/>
      <c r="BP142" s="123"/>
      <c r="BQ142" s="123"/>
      <c r="BR142" s="123"/>
      <c r="BS142" s="123"/>
      <c r="BT142" s="123"/>
      <c r="BU142" s="123"/>
      <c r="BV142" s="123"/>
      <c r="BW142" s="123"/>
      <c r="BX142" s="123"/>
      <c r="BY142" s="123"/>
      <c r="BZ142" s="123"/>
      <c r="CA142" s="123"/>
      <c r="CB142" s="123"/>
      <c r="CC142" s="123"/>
      <c r="CD142" s="123"/>
      <c r="CE142" s="123"/>
      <c r="CF142" s="123"/>
      <c r="CG142" s="123"/>
      <c r="CH142" s="123"/>
      <c r="CI142" s="123"/>
      <c r="CJ142" s="123"/>
      <c r="CK142" s="123"/>
      <c r="CL142" s="123"/>
      <c r="CM142" s="123"/>
      <c r="CN142" s="123"/>
      <c r="CO142" s="123"/>
      <c r="CP142" s="123"/>
      <c r="CQ142" s="123"/>
      <c r="CR142" s="123"/>
      <c r="CS142" s="123"/>
    </row>
    <row r="143" spans="1:97" s="101" customFormat="1" x14ac:dyDescent="0.25">
      <c r="A143" s="104"/>
      <c r="B143" s="104"/>
      <c r="C143" s="104"/>
      <c r="D143" s="117"/>
      <c r="E143" s="102"/>
      <c r="F143" s="102"/>
      <c r="G143" s="102"/>
      <c r="H143" s="102"/>
      <c r="I143" s="102"/>
      <c r="J143" s="102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123"/>
      <c r="AP143" s="123"/>
      <c r="AQ143" s="123"/>
      <c r="AR143" s="123"/>
      <c r="AS143" s="123"/>
      <c r="AT143" s="123"/>
      <c r="AU143" s="123"/>
      <c r="AV143" s="123"/>
      <c r="AW143" s="123"/>
      <c r="AX143" s="123"/>
      <c r="AY143" s="123"/>
      <c r="AZ143" s="123"/>
      <c r="BA143" s="123"/>
      <c r="BB143" s="123"/>
      <c r="BC143" s="123"/>
      <c r="BD143" s="123"/>
      <c r="BE143" s="123"/>
      <c r="BF143" s="123"/>
      <c r="BG143" s="123"/>
      <c r="BH143" s="123"/>
      <c r="BI143" s="123"/>
      <c r="BJ143" s="123"/>
      <c r="BK143" s="123"/>
      <c r="BL143" s="123"/>
      <c r="BM143" s="123"/>
      <c r="BN143" s="123"/>
      <c r="BO143" s="123"/>
      <c r="BP143" s="123"/>
      <c r="BQ143" s="123"/>
      <c r="BR143" s="123"/>
      <c r="BS143" s="123"/>
      <c r="BT143" s="123"/>
      <c r="BU143" s="123"/>
      <c r="BV143" s="123"/>
      <c r="BW143" s="123"/>
      <c r="BX143" s="123"/>
      <c r="BY143" s="123"/>
      <c r="BZ143" s="123"/>
      <c r="CA143" s="123"/>
      <c r="CB143" s="123"/>
      <c r="CC143" s="123"/>
      <c r="CD143" s="123"/>
      <c r="CE143" s="123"/>
      <c r="CF143" s="123"/>
      <c r="CG143" s="123"/>
      <c r="CH143" s="123"/>
      <c r="CI143" s="123"/>
      <c r="CJ143" s="123"/>
      <c r="CK143" s="123"/>
      <c r="CL143" s="123"/>
      <c r="CM143" s="123"/>
      <c r="CN143" s="123"/>
      <c r="CO143" s="123"/>
      <c r="CP143" s="123"/>
      <c r="CQ143" s="123"/>
      <c r="CR143" s="123"/>
      <c r="CS143" s="123"/>
    </row>
    <row r="144" spans="1:97" s="101" customFormat="1" x14ac:dyDescent="0.25">
      <c r="A144" s="104"/>
      <c r="B144" s="104"/>
      <c r="C144" s="104"/>
      <c r="D144" s="117"/>
      <c r="E144" s="102"/>
      <c r="F144" s="102"/>
      <c r="G144" s="102"/>
      <c r="H144" s="102"/>
      <c r="I144" s="102"/>
      <c r="J144" s="102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3"/>
      <c r="AE144" s="123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123"/>
      <c r="AP144" s="123"/>
      <c r="AQ144" s="123"/>
      <c r="AR144" s="123"/>
      <c r="AS144" s="123"/>
      <c r="AT144" s="123"/>
      <c r="AU144" s="123"/>
      <c r="AV144" s="123"/>
      <c r="AW144" s="123"/>
      <c r="AX144" s="123"/>
      <c r="AY144" s="123"/>
      <c r="AZ144" s="123"/>
      <c r="BA144" s="123"/>
      <c r="BB144" s="123"/>
      <c r="BC144" s="123"/>
      <c r="BD144" s="123"/>
      <c r="BE144" s="123"/>
      <c r="BF144" s="123"/>
      <c r="BG144" s="123"/>
      <c r="BH144" s="123"/>
      <c r="BI144" s="123"/>
      <c r="BJ144" s="123"/>
      <c r="BK144" s="123"/>
      <c r="BL144" s="123"/>
      <c r="BM144" s="123"/>
      <c r="BN144" s="123"/>
      <c r="BO144" s="123"/>
      <c r="BP144" s="123"/>
      <c r="BQ144" s="123"/>
      <c r="BR144" s="123"/>
      <c r="BS144" s="123"/>
      <c r="BT144" s="123"/>
      <c r="BU144" s="123"/>
      <c r="BV144" s="123"/>
      <c r="BW144" s="123"/>
      <c r="BX144" s="123"/>
      <c r="BY144" s="123"/>
      <c r="BZ144" s="123"/>
      <c r="CA144" s="123"/>
      <c r="CB144" s="123"/>
      <c r="CC144" s="123"/>
      <c r="CD144" s="123"/>
      <c r="CE144" s="123"/>
      <c r="CF144" s="123"/>
      <c r="CG144" s="123"/>
      <c r="CH144" s="123"/>
      <c r="CI144" s="123"/>
      <c r="CJ144" s="123"/>
      <c r="CK144" s="123"/>
      <c r="CL144" s="123"/>
      <c r="CM144" s="123"/>
      <c r="CN144" s="123"/>
      <c r="CO144" s="123"/>
      <c r="CP144" s="123"/>
      <c r="CQ144" s="123"/>
      <c r="CR144" s="123"/>
      <c r="CS144" s="123"/>
    </row>
    <row r="145" spans="1:97" s="101" customFormat="1" x14ac:dyDescent="0.25">
      <c r="A145" s="104"/>
      <c r="B145" s="104"/>
      <c r="C145" s="104"/>
      <c r="D145" s="117"/>
      <c r="E145" s="102"/>
      <c r="F145" s="102"/>
      <c r="G145" s="102"/>
      <c r="H145" s="102"/>
      <c r="I145" s="102"/>
      <c r="J145" s="102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123"/>
      <c r="AP145" s="123"/>
      <c r="AQ145" s="123"/>
      <c r="AR145" s="123"/>
      <c r="AS145" s="123"/>
      <c r="AT145" s="123"/>
      <c r="AU145" s="123"/>
      <c r="AV145" s="123"/>
      <c r="AW145" s="123"/>
      <c r="AX145" s="123"/>
      <c r="AY145" s="123"/>
      <c r="AZ145" s="123"/>
      <c r="BA145" s="123"/>
      <c r="BB145" s="123"/>
      <c r="BC145" s="123"/>
      <c r="BD145" s="123"/>
      <c r="BE145" s="123"/>
      <c r="BF145" s="123"/>
      <c r="BG145" s="123"/>
      <c r="BH145" s="123"/>
      <c r="BI145" s="123"/>
      <c r="BJ145" s="123"/>
      <c r="BK145" s="123"/>
      <c r="BL145" s="123"/>
      <c r="BM145" s="123"/>
      <c r="BN145" s="123"/>
      <c r="BO145" s="123"/>
      <c r="BP145" s="123"/>
      <c r="BQ145" s="123"/>
      <c r="BR145" s="123"/>
      <c r="BS145" s="123"/>
      <c r="BT145" s="123"/>
      <c r="BU145" s="123"/>
      <c r="BV145" s="123"/>
      <c r="BW145" s="123"/>
      <c r="BX145" s="123"/>
      <c r="BY145" s="123"/>
      <c r="BZ145" s="123"/>
      <c r="CA145" s="123"/>
      <c r="CB145" s="123"/>
      <c r="CC145" s="123"/>
      <c r="CD145" s="123"/>
      <c r="CE145" s="123"/>
      <c r="CF145" s="123"/>
      <c r="CG145" s="123"/>
      <c r="CH145" s="123"/>
      <c r="CI145" s="123"/>
      <c r="CJ145" s="123"/>
      <c r="CK145" s="123"/>
      <c r="CL145" s="123"/>
      <c r="CM145" s="123"/>
      <c r="CN145" s="123"/>
      <c r="CO145" s="123"/>
      <c r="CP145" s="123"/>
      <c r="CQ145" s="123"/>
      <c r="CR145" s="123"/>
      <c r="CS145" s="123"/>
    </row>
    <row r="146" spans="1:97" s="101" customFormat="1" x14ac:dyDescent="0.25">
      <c r="A146" s="104"/>
      <c r="B146" s="104"/>
      <c r="C146" s="104"/>
      <c r="D146" s="117"/>
      <c r="E146" s="102"/>
      <c r="F146" s="102"/>
      <c r="G146" s="102"/>
      <c r="H146" s="102"/>
      <c r="I146" s="102"/>
      <c r="J146" s="102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123"/>
      <c r="AP146" s="123"/>
      <c r="AQ146" s="123"/>
      <c r="AR146" s="123"/>
      <c r="AS146" s="123"/>
      <c r="AT146" s="123"/>
      <c r="AU146" s="123"/>
      <c r="AV146" s="123"/>
      <c r="AW146" s="123"/>
      <c r="AX146" s="123"/>
      <c r="AY146" s="123"/>
      <c r="AZ146" s="123"/>
      <c r="BA146" s="123"/>
      <c r="BB146" s="123"/>
      <c r="BC146" s="123"/>
      <c r="BD146" s="123"/>
      <c r="BE146" s="123"/>
      <c r="BF146" s="123"/>
      <c r="BG146" s="123"/>
      <c r="BH146" s="123"/>
      <c r="BI146" s="123"/>
      <c r="BJ146" s="123"/>
      <c r="BK146" s="123"/>
      <c r="BL146" s="123"/>
      <c r="BM146" s="123"/>
      <c r="BN146" s="123"/>
      <c r="BO146" s="123"/>
      <c r="BP146" s="123"/>
      <c r="BQ146" s="123"/>
      <c r="BR146" s="123"/>
      <c r="BS146" s="123"/>
      <c r="BT146" s="123"/>
      <c r="BU146" s="123"/>
      <c r="BV146" s="123"/>
      <c r="BW146" s="123"/>
      <c r="BX146" s="123"/>
      <c r="BY146" s="123"/>
      <c r="BZ146" s="123"/>
      <c r="CA146" s="123"/>
      <c r="CB146" s="123"/>
      <c r="CC146" s="123"/>
      <c r="CD146" s="123"/>
      <c r="CE146" s="123"/>
      <c r="CF146" s="123"/>
      <c r="CG146" s="123"/>
      <c r="CH146" s="123"/>
      <c r="CI146" s="123"/>
      <c r="CJ146" s="123"/>
      <c r="CK146" s="123"/>
      <c r="CL146" s="123"/>
      <c r="CM146" s="123"/>
      <c r="CN146" s="123"/>
      <c r="CO146" s="123"/>
      <c r="CP146" s="123"/>
      <c r="CQ146" s="123"/>
      <c r="CR146" s="123"/>
      <c r="CS146" s="123"/>
    </row>
    <row r="147" spans="1:97" s="101" customFormat="1" x14ac:dyDescent="0.25">
      <c r="A147" s="104"/>
      <c r="B147" s="104"/>
      <c r="C147" s="104"/>
      <c r="D147" s="117"/>
      <c r="E147" s="102"/>
      <c r="F147" s="102"/>
      <c r="G147" s="102"/>
      <c r="H147" s="102"/>
      <c r="I147" s="102"/>
      <c r="J147" s="102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  <c r="AC147" s="123"/>
      <c r="AD147" s="123"/>
      <c r="AE147" s="123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123"/>
      <c r="AP147" s="123"/>
      <c r="AQ147" s="123"/>
      <c r="AR147" s="123"/>
      <c r="AS147" s="123"/>
      <c r="AT147" s="123"/>
      <c r="AU147" s="123"/>
      <c r="AV147" s="123"/>
      <c r="AW147" s="123"/>
      <c r="AX147" s="123"/>
      <c r="AY147" s="123"/>
      <c r="AZ147" s="123"/>
      <c r="BA147" s="123"/>
      <c r="BB147" s="123"/>
      <c r="BC147" s="123"/>
      <c r="BD147" s="123"/>
      <c r="BE147" s="123"/>
      <c r="BF147" s="123"/>
      <c r="BG147" s="123"/>
      <c r="BH147" s="123"/>
      <c r="BI147" s="123"/>
      <c r="BJ147" s="123"/>
      <c r="BK147" s="123"/>
      <c r="BL147" s="123"/>
      <c r="BM147" s="123"/>
      <c r="BN147" s="123"/>
      <c r="BO147" s="123"/>
      <c r="BP147" s="123"/>
      <c r="BQ147" s="123"/>
      <c r="BR147" s="123"/>
      <c r="BS147" s="123"/>
      <c r="BT147" s="123"/>
      <c r="BU147" s="123"/>
      <c r="BV147" s="123"/>
      <c r="BW147" s="123"/>
      <c r="BX147" s="123"/>
      <c r="BY147" s="123"/>
      <c r="BZ147" s="123"/>
      <c r="CA147" s="123"/>
      <c r="CB147" s="123"/>
      <c r="CC147" s="123"/>
      <c r="CD147" s="123"/>
      <c r="CE147" s="123"/>
      <c r="CF147" s="123"/>
      <c r="CG147" s="123"/>
      <c r="CH147" s="123"/>
      <c r="CI147" s="123"/>
      <c r="CJ147" s="123"/>
      <c r="CK147" s="123"/>
      <c r="CL147" s="123"/>
      <c r="CM147" s="123"/>
      <c r="CN147" s="123"/>
      <c r="CO147" s="123"/>
      <c r="CP147" s="123"/>
      <c r="CQ147" s="123"/>
      <c r="CR147" s="123"/>
      <c r="CS147" s="123"/>
    </row>
    <row r="148" spans="1:97" s="101" customFormat="1" x14ac:dyDescent="0.25">
      <c r="A148" s="104"/>
      <c r="B148" s="104"/>
      <c r="C148" s="104"/>
      <c r="D148" s="117"/>
      <c r="E148" s="102"/>
      <c r="F148" s="102"/>
      <c r="G148" s="102"/>
      <c r="H148" s="102"/>
      <c r="I148" s="102"/>
      <c r="J148" s="102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123"/>
      <c r="AE148" s="123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123"/>
      <c r="AP148" s="123"/>
      <c r="AQ148" s="123"/>
      <c r="AR148" s="123"/>
      <c r="AS148" s="123"/>
      <c r="AT148" s="123"/>
      <c r="AU148" s="123"/>
      <c r="AV148" s="123"/>
      <c r="AW148" s="123"/>
      <c r="AX148" s="123"/>
      <c r="AY148" s="123"/>
      <c r="AZ148" s="123"/>
      <c r="BA148" s="123"/>
      <c r="BB148" s="123"/>
      <c r="BC148" s="123"/>
      <c r="BD148" s="123"/>
      <c r="BE148" s="123"/>
      <c r="BF148" s="123"/>
      <c r="BG148" s="123"/>
      <c r="BH148" s="123"/>
      <c r="BI148" s="123"/>
      <c r="BJ148" s="123"/>
      <c r="BK148" s="123"/>
      <c r="BL148" s="123"/>
      <c r="BM148" s="123"/>
      <c r="BN148" s="123"/>
      <c r="BO148" s="123"/>
      <c r="BP148" s="123"/>
      <c r="BQ148" s="123"/>
      <c r="BR148" s="123"/>
      <c r="BS148" s="123"/>
      <c r="BT148" s="123"/>
      <c r="BU148" s="123"/>
      <c r="BV148" s="123"/>
      <c r="BW148" s="123"/>
      <c r="BX148" s="123"/>
      <c r="BY148" s="123"/>
      <c r="BZ148" s="123"/>
      <c r="CA148" s="123"/>
      <c r="CB148" s="123"/>
      <c r="CC148" s="123"/>
      <c r="CD148" s="123"/>
      <c r="CE148" s="123"/>
      <c r="CF148" s="123"/>
      <c r="CG148" s="123"/>
      <c r="CH148" s="123"/>
      <c r="CI148" s="123"/>
      <c r="CJ148" s="123"/>
      <c r="CK148" s="123"/>
      <c r="CL148" s="123"/>
      <c r="CM148" s="123"/>
      <c r="CN148" s="123"/>
      <c r="CO148" s="123"/>
      <c r="CP148" s="123"/>
      <c r="CQ148" s="123"/>
      <c r="CR148" s="123"/>
      <c r="CS148" s="123"/>
    </row>
    <row r="149" spans="1:97" s="101" customFormat="1" x14ac:dyDescent="0.25">
      <c r="A149" s="104"/>
      <c r="B149" s="104"/>
      <c r="C149" s="104"/>
      <c r="D149" s="117"/>
      <c r="E149" s="102"/>
      <c r="F149" s="102"/>
      <c r="G149" s="102"/>
      <c r="H149" s="102"/>
      <c r="I149" s="102"/>
      <c r="J149" s="102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  <c r="V149" s="123"/>
      <c r="W149" s="123"/>
      <c r="X149" s="123"/>
      <c r="Y149" s="123"/>
      <c r="Z149" s="123"/>
      <c r="AA149" s="123"/>
      <c r="AB149" s="123"/>
      <c r="AC149" s="123"/>
      <c r="AD149" s="123"/>
      <c r="AE149" s="123"/>
      <c r="AF149" s="123"/>
      <c r="AG149" s="123"/>
      <c r="AH149" s="123"/>
      <c r="AI149" s="123"/>
      <c r="AJ149" s="123"/>
      <c r="AK149" s="123"/>
      <c r="AL149" s="123"/>
      <c r="AM149" s="123"/>
      <c r="AN149" s="123"/>
      <c r="AO149" s="123"/>
      <c r="AP149" s="123"/>
      <c r="AQ149" s="123"/>
      <c r="AR149" s="123"/>
      <c r="AS149" s="123"/>
      <c r="AT149" s="123"/>
      <c r="AU149" s="123"/>
      <c r="AV149" s="123"/>
      <c r="AW149" s="123"/>
      <c r="AX149" s="123"/>
      <c r="AY149" s="123"/>
      <c r="AZ149" s="123"/>
      <c r="BA149" s="123"/>
      <c r="BB149" s="123"/>
      <c r="BC149" s="123"/>
      <c r="BD149" s="123"/>
      <c r="BE149" s="123"/>
      <c r="BF149" s="123"/>
      <c r="BG149" s="123"/>
      <c r="BH149" s="123"/>
      <c r="BI149" s="123"/>
      <c r="BJ149" s="123"/>
      <c r="BK149" s="123"/>
      <c r="BL149" s="123"/>
      <c r="BM149" s="123"/>
      <c r="BN149" s="123"/>
      <c r="BO149" s="123"/>
      <c r="BP149" s="123"/>
      <c r="BQ149" s="123"/>
      <c r="BR149" s="123"/>
      <c r="BS149" s="123"/>
      <c r="BT149" s="123"/>
      <c r="BU149" s="123"/>
      <c r="BV149" s="123"/>
      <c r="BW149" s="123"/>
      <c r="BX149" s="123"/>
      <c r="BY149" s="123"/>
      <c r="BZ149" s="123"/>
      <c r="CA149" s="123"/>
      <c r="CB149" s="123"/>
      <c r="CC149" s="123"/>
      <c r="CD149" s="123"/>
      <c r="CE149" s="123"/>
      <c r="CF149" s="123"/>
      <c r="CG149" s="123"/>
      <c r="CH149" s="123"/>
      <c r="CI149" s="123"/>
      <c r="CJ149" s="123"/>
      <c r="CK149" s="123"/>
      <c r="CL149" s="123"/>
      <c r="CM149" s="123"/>
      <c r="CN149" s="123"/>
      <c r="CO149" s="123"/>
      <c r="CP149" s="123"/>
      <c r="CQ149" s="123"/>
      <c r="CR149" s="123"/>
      <c r="CS149" s="123"/>
    </row>
    <row r="150" spans="1:97" s="101" customFormat="1" x14ac:dyDescent="0.25">
      <c r="A150" s="104"/>
      <c r="B150" s="104"/>
      <c r="C150" s="104"/>
      <c r="D150" s="117"/>
      <c r="E150" s="102"/>
      <c r="F150" s="102"/>
      <c r="G150" s="102"/>
      <c r="H150" s="102"/>
      <c r="I150" s="102"/>
      <c r="J150" s="102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  <c r="AA150" s="123"/>
      <c r="AB150" s="123"/>
      <c r="AC150" s="123"/>
      <c r="AD150" s="123"/>
      <c r="AE150" s="123"/>
      <c r="AF150" s="123"/>
      <c r="AG150" s="123"/>
      <c r="AH150" s="123"/>
      <c r="AI150" s="123"/>
      <c r="AJ150" s="123"/>
      <c r="AK150" s="123"/>
      <c r="AL150" s="123"/>
      <c r="AM150" s="123"/>
      <c r="AN150" s="123"/>
      <c r="AO150" s="123"/>
      <c r="AP150" s="123"/>
      <c r="AQ150" s="123"/>
      <c r="AR150" s="123"/>
      <c r="AS150" s="123"/>
      <c r="AT150" s="123"/>
      <c r="AU150" s="123"/>
      <c r="AV150" s="123"/>
      <c r="AW150" s="123"/>
      <c r="AX150" s="123"/>
      <c r="AY150" s="123"/>
      <c r="AZ150" s="123"/>
      <c r="BA150" s="123"/>
      <c r="BB150" s="123"/>
      <c r="BC150" s="123"/>
      <c r="BD150" s="123"/>
      <c r="BE150" s="123"/>
      <c r="BF150" s="123"/>
      <c r="BG150" s="123"/>
      <c r="BH150" s="123"/>
      <c r="BI150" s="123"/>
      <c r="BJ150" s="123"/>
      <c r="BK150" s="123"/>
      <c r="BL150" s="123"/>
      <c r="BM150" s="123"/>
      <c r="BN150" s="123"/>
      <c r="BO150" s="123"/>
      <c r="BP150" s="123"/>
      <c r="BQ150" s="123"/>
      <c r="BR150" s="123"/>
      <c r="BS150" s="123"/>
      <c r="BT150" s="123"/>
      <c r="BU150" s="123"/>
      <c r="BV150" s="123"/>
      <c r="BW150" s="123"/>
      <c r="BX150" s="123"/>
      <c r="BY150" s="123"/>
      <c r="BZ150" s="123"/>
      <c r="CA150" s="123"/>
      <c r="CB150" s="123"/>
      <c r="CC150" s="123"/>
      <c r="CD150" s="123"/>
      <c r="CE150" s="123"/>
      <c r="CF150" s="123"/>
      <c r="CG150" s="123"/>
      <c r="CH150" s="123"/>
      <c r="CI150" s="123"/>
      <c r="CJ150" s="123"/>
      <c r="CK150" s="123"/>
      <c r="CL150" s="123"/>
      <c r="CM150" s="123"/>
      <c r="CN150" s="123"/>
      <c r="CO150" s="123"/>
      <c r="CP150" s="123"/>
      <c r="CQ150" s="123"/>
      <c r="CR150" s="123"/>
      <c r="CS150" s="123"/>
    </row>
    <row r="151" spans="1:97" s="101" customFormat="1" x14ac:dyDescent="0.25">
      <c r="A151" s="104"/>
      <c r="B151" s="104"/>
      <c r="C151" s="104"/>
      <c r="D151" s="117"/>
      <c r="E151" s="102"/>
      <c r="F151" s="102"/>
      <c r="G151" s="102"/>
      <c r="H151" s="102"/>
      <c r="I151" s="102"/>
      <c r="J151" s="102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3"/>
      <c r="W151" s="123"/>
      <c r="X151" s="123"/>
      <c r="Y151" s="123"/>
      <c r="Z151" s="123"/>
      <c r="AA151" s="123"/>
      <c r="AB151" s="123"/>
      <c r="AC151" s="123"/>
      <c r="AD151" s="123"/>
      <c r="AE151" s="123"/>
      <c r="AF151" s="123"/>
      <c r="AG151" s="123"/>
      <c r="AH151" s="123"/>
      <c r="AI151" s="123"/>
      <c r="AJ151" s="123"/>
      <c r="AK151" s="123"/>
      <c r="AL151" s="123"/>
      <c r="AM151" s="123"/>
      <c r="AN151" s="123"/>
      <c r="AO151" s="123"/>
      <c r="AP151" s="123"/>
      <c r="AQ151" s="123"/>
      <c r="AR151" s="123"/>
      <c r="AS151" s="123"/>
      <c r="AT151" s="123"/>
      <c r="AU151" s="123"/>
      <c r="AV151" s="123"/>
      <c r="AW151" s="123"/>
      <c r="AX151" s="123"/>
      <c r="AY151" s="123"/>
      <c r="AZ151" s="123"/>
      <c r="BA151" s="123"/>
      <c r="BB151" s="123"/>
      <c r="BC151" s="123"/>
      <c r="BD151" s="123"/>
      <c r="BE151" s="123"/>
      <c r="BF151" s="123"/>
      <c r="BG151" s="123"/>
      <c r="BH151" s="123"/>
      <c r="BI151" s="123"/>
      <c r="BJ151" s="123"/>
      <c r="BK151" s="123"/>
      <c r="BL151" s="123"/>
      <c r="BM151" s="123"/>
      <c r="BN151" s="123"/>
      <c r="BO151" s="123"/>
      <c r="BP151" s="123"/>
      <c r="BQ151" s="123"/>
      <c r="BR151" s="123"/>
      <c r="BS151" s="123"/>
      <c r="BT151" s="123"/>
      <c r="BU151" s="123"/>
      <c r="BV151" s="123"/>
      <c r="BW151" s="123"/>
      <c r="BX151" s="123"/>
      <c r="BY151" s="123"/>
      <c r="BZ151" s="123"/>
      <c r="CA151" s="123"/>
      <c r="CB151" s="123"/>
      <c r="CC151" s="123"/>
      <c r="CD151" s="123"/>
      <c r="CE151" s="123"/>
      <c r="CF151" s="123"/>
      <c r="CG151" s="123"/>
      <c r="CH151" s="123"/>
      <c r="CI151" s="123"/>
      <c r="CJ151" s="123"/>
      <c r="CK151" s="123"/>
      <c r="CL151" s="123"/>
      <c r="CM151" s="123"/>
      <c r="CN151" s="123"/>
      <c r="CO151" s="123"/>
      <c r="CP151" s="123"/>
      <c r="CQ151" s="123"/>
      <c r="CR151" s="123"/>
      <c r="CS151" s="123"/>
    </row>
    <row r="152" spans="1:97" s="101" customFormat="1" x14ac:dyDescent="0.25">
      <c r="A152" s="104"/>
      <c r="B152" s="104"/>
      <c r="C152" s="104"/>
      <c r="D152" s="117"/>
      <c r="E152" s="102"/>
      <c r="F152" s="102"/>
      <c r="G152" s="102"/>
      <c r="H152" s="102"/>
      <c r="I152" s="102"/>
      <c r="J152" s="102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  <c r="AA152" s="123"/>
      <c r="AB152" s="123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3"/>
      <c r="AN152" s="123"/>
      <c r="AO152" s="123"/>
      <c r="AP152" s="123"/>
      <c r="AQ152" s="123"/>
      <c r="AR152" s="123"/>
      <c r="AS152" s="123"/>
      <c r="AT152" s="123"/>
      <c r="AU152" s="123"/>
      <c r="AV152" s="123"/>
      <c r="AW152" s="123"/>
      <c r="AX152" s="123"/>
      <c r="AY152" s="123"/>
      <c r="AZ152" s="123"/>
      <c r="BA152" s="123"/>
      <c r="BB152" s="123"/>
      <c r="BC152" s="123"/>
      <c r="BD152" s="123"/>
      <c r="BE152" s="123"/>
      <c r="BF152" s="123"/>
      <c r="BG152" s="123"/>
      <c r="BH152" s="123"/>
      <c r="BI152" s="123"/>
      <c r="BJ152" s="123"/>
      <c r="BK152" s="123"/>
      <c r="BL152" s="123"/>
      <c r="BM152" s="123"/>
      <c r="BN152" s="123"/>
      <c r="BO152" s="123"/>
      <c r="BP152" s="123"/>
      <c r="BQ152" s="123"/>
      <c r="BR152" s="123"/>
      <c r="BS152" s="123"/>
      <c r="BT152" s="123"/>
      <c r="BU152" s="123"/>
      <c r="BV152" s="123"/>
      <c r="BW152" s="123"/>
      <c r="BX152" s="123"/>
      <c r="BY152" s="123"/>
      <c r="BZ152" s="123"/>
      <c r="CA152" s="123"/>
      <c r="CB152" s="123"/>
      <c r="CC152" s="123"/>
      <c r="CD152" s="123"/>
      <c r="CE152" s="123"/>
      <c r="CF152" s="123"/>
      <c r="CG152" s="123"/>
      <c r="CH152" s="123"/>
      <c r="CI152" s="123"/>
      <c r="CJ152" s="123"/>
      <c r="CK152" s="123"/>
      <c r="CL152" s="123"/>
      <c r="CM152" s="123"/>
      <c r="CN152" s="123"/>
      <c r="CO152" s="123"/>
      <c r="CP152" s="123"/>
      <c r="CQ152" s="123"/>
      <c r="CR152" s="123"/>
      <c r="CS152" s="123"/>
    </row>
    <row r="153" spans="1:97" s="101" customFormat="1" x14ac:dyDescent="0.25">
      <c r="A153" s="18"/>
      <c r="B153" s="18"/>
      <c r="C153" s="18"/>
      <c r="D153" s="117"/>
      <c r="E153" s="100"/>
      <c r="F153" s="100"/>
      <c r="G153" s="100"/>
      <c r="H153" s="100"/>
      <c r="I153" s="100"/>
      <c r="J153" s="102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  <c r="V153" s="123"/>
      <c r="W153" s="123"/>
      <c r="X153" s="123"/>
      <c r="Y153" s="123"/>
      <c r="Z153" s="123"/>
      <c r="AA153" s="123"/>
      <c r="AB153" s="123"/>
      <c r="AC153" s="123"/>
      <c r="AD153" s="123"/>
      <c r="AE153" s="123"/>
      <c r="AF153" s="123"/>
      <c r="AG153" s="123"/>
      <c r="AH153" s="123"/>
      <c r="AI153" s="123"/>
      <c r="AJ153" s="123"/>
      <c r="AK153" s="123"/>
      <c r="AL153" s="123"/>
      <c r="AM153" s="123"/>
      <c r="AN153" s="123"/>
      <c r="AO153" s="123"/>
      <c r="AP153" s="123"/>
      <c r="AQ153" s="123"/>
      <c r="AR153" s="123"/>
      <c r="AS153" s="123"/>
      <c r="AT153" s="123"/>
      <c r="AU153" s="123"/>
      <c r="AV153" s="123"/>
      <c r="AW153" s="123"/>
      <c r="AX153" s="123"/>
      <c r="AY153" s="123"/>
      <c r="AZ153" s="123"/>
      <c r="BA153" s="123"/>
      <c r="BB153" s="123"/>
      <c r="BC153" s="123"/>
      <c r="BD153" s="123"/>
      <c r="BE153" s="123"/>
      <c r="BF153" s="123"/>
      <c r="BG153" s="123"/>
      <c r="BH153" s="123"/>
      <c r="BI153" s="123"/>
      <c r="BJ153" s="123"/>
      <c r="BK153" s="123"/>
      <c r="BL153" s="123"/>
      <c r="BM153" s="123"/>
      <c r="BN153" s="123"/>
      <c r="BO153" s="123"/>
      <c r="BP153" s="123"/>
      <c r="BQ153" s="123"/>
      <c r="BR153" s="123"/>
      <c r="BS153" s="123"/>
      <c r="BT153" s="123"/>
      <c r="BU153" s="123"/>
      <c r="BV153" s="123"/>
      <c r="BW153" s="123"/>
      <c r="BX153" s="123"/>
      <c r="BY153" s="123"/>
      <c r="BZ153" s="123"/>
      <c r="CA153" s="123"/>
      <c r="CB153" s="123"/>
      <c r="CC153" s="123"/>
      <c r="CD153" s="123"/>
      <c r="CE153" s="123"/>
      <c r="CF153" s="123"/>
      <c r="CG153" s="123"/>
      <c r="CH153" s="123"/>
      <c r="CI153" s="123"/>
      <c r="CJ153" s="123"/>
      <c r="CK153" s="123"/>
      <c r="CL153" s="123"/>
      <c r="CM153" s="123"/>
      <c r="CN153" s="123"/>
      <c r="CO153" s="123"/>
      <c r="CP153" s="123"/>
      <c r="CQ153" s="123"/>
      <c r="CR153" s="123"/>
      <c r="CS153" s="123"/>
    </row>
  </sheetData>
  <mergeCells count="7">
    <mergeCell ref="A8:B8"/>
    <mergeCell ref="A9:B9"/>
    <mergeCell ref="E1:I1"/>
    <mergeCell ref="A4:B4"/>
    <mergeCell ref="A5:B5"/>
    <mergeCell ref="A6:B6"/>
    <mergeCell ref="A7:B7"/>
  </mergeCells>
  <pageMargins left="0.15748031496062992" right="0.15748031496062992" top="0.19685039370078741" bottom="0.31496062992125984" header="0.15748031496062992" footer="7.874015748031496E-2"/>
  <pageSetup paperSize="9" scale="53" orientation="landscape" r:id="rId1"/>
  <headerFooter>
    <oddFooter>&amp;L&amp;D&amp;C&amp;P/&amp;N&amp;R&amp;F-&amp;A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6"/>
  <sheetViews>
    <sheetView showGridLines="0" zoomScale="80" zoomScaleNormal="80" workbookViewId="0">
      <selection activeCell="K38" sqref="K38"/>
    </sheetView>
  </sheetViews>
  <sheetFormatPr defaultColWidth="9.140625" defaultRowHeight="15.75" x14ac:dyDescent="0.25"/>
  <cols>
    <col min="1" max="1" width="9.140625" style="316"/>
    <col min="2" max="2" width="81.140625" style="316" customWidth="1"/>
    <col min="3" max="3" width="9.140625" style="316"/>
    <col min="4" max="5" width="10.85546875" style="316" bestFit="1" customWidth="1"/>
    <col min="6" max="16384" width="9.140625" style="316"/>
  </cols>
  <sheetData>
    <row r="2" spans="2:5" x14ac:dyDescent="0.25">
      <c r="B2" s="322" t="s">
        <v>439</v>
      </c>
      <c r="C2" s="323"/>
      <c r="D2" s="323"/>
      <c r="E2" s="323"/>
    </row>
    <row r="3" spans="2:5" ht="16.5" thickBot="1" x14ac:dyDescent="0.3">
      <c r="B3" s="324" t="s">
        <v>440</v>
      </c>
      <c r="C3" s="325"/>
      <c r="D3" s="326">
        <v>42916</v>
      </c>
      <c r="E3" s="326">
        <v>42735</v>
      </c>
    </row>
    <row r="4" spans="2:5" x14ac:dyDescent="0.25">
      <c r="B4" s="351" t="s">
        <v>441</v>
      </c>
      <c r="C4" s="350"/>
      <c r="D4" s="327">
        <v>187</v>
      </c>
      <c r="E4" s="328">
        <v>181</v>
      </c>
    </row>
    <row r="5" spans="2:5" ht="16.5" thickBot="1" x14ac:dyDescent="0.3">
      <c r="B5" s="352" t="s">
        <v>624</v>
      </c>
      <c r="C5" s="329"/>
      <c r="D5" s="330">
        <v>153</v>
      </c>
      <c r="E5" s="331">
        <v>148</v>
      </c>
    </row>
    <row r="6" spans="2:5" ht="16.5" thickBot="1" x14ac:dyDescent="0.3">
      <c r="B6" s="352" t="s">
        <v>442</v>
      </c>
      <c r="C6" s="329"/>
      <c r="D6" s="330"/>
      <c r="E6" s="331"/>
    </row>
    <row r="7" spans="2:5" x14ac:dyDescent="0.25">
      <c r="B7" s="351" t="s">
        <v>443</v>
      </c>
      <c r="C7" s="350"/>
      <c r="D7" s="332">
        <v>0.63</v>
      </c>
      <c r="E7" s="333">
        <v>0.65</v>
      </c>
    </row>
    <row r="8" spans="2:5" x14ac:dyDescent="0.25">
      <c r="B8" s="351" t="s">
        <v>444</v>
      </c>
      <c r="C8" s="350"/>
      <c r="D8" s="332">
        <v>0.16</v>
      </c>
      <c r="E8" s="333">
        <v>0.15</v>
      </c>
    </row>
    <row r="9" spans="2:5" x14ac:dyDescent="0.25">
      <c r="B9" s="351" t="s">
        <v>445</v>
      </c>
      <c r="C9" s="350"/>
      <c r="D9" s="332">
        <v>0.18</v>
      </c>
      <c r="E9" s="333">
        <v>0.17</v>
      </c>
    </row>
    <row r="10" spans="2:5" x14ac:dyDescent="0.25">
      <c r="B10" s="351" t="s">
        <v>446</v>
      </c>
      <c r="C10" s="350"/>
      <c r="D10" s="332">
        <v>0.03</v>
      </c>
      <c r="E10" s="333">
        <v>0.03</v>
      </c>
    </row>
    <row r="11" spans="2:5" ht="16.5" thickBot="1" x14ac:dyDescent="0.3">
      <c r="B11" s="352" t="s">
        <v>282</v>
      </c>
      <c r="C11" s="329"/>
      <c r="D11" s="334">
        <v>1</v>
      </c>
      <c r="E11" s="335">
        <v>1</v>
      </c>
    </row>
    <row r="12" spans="2:5" ht="16.5" thickBot="1" x14ac:dyDescent="0.3">
      <c r="B12" s="352" t="s">
        <v>447</v>
      </c>
      <c r="C12" s="329"/>
      <c r="D12" s="330"/>
      <c r="E12" s="331"/>
    </row>
    <row r="13" spans="2:5" x14ac:dyDescent="0.25">
      <c r="B13" s="351" t="s">
        <v>448</v>
      </c>
      <c r="C13" s="437"/>
      <c r="D13" s="336">
        <v>0.41799999999999998</v>
      </c>
      <c r="E13" s="337">
        <v>0.42299999999999999</v>
      </c>
    </row>
    <row r="14" spans="2:5" x14ac:dyDescent="0.25">
      <c r="B14" s="351" t="s">
        <v>449</v>
      </c>
      <c r="C14" s="438"/>
      <c r="D14" s="336">
        <v>5.7000000000000002E-2</v>
      </c>
      <c r="E14" s="337">
        <v>5.7000000000000002E-2</v>
      </c>
    </row>
    <row r="15" spans="2:5" x14ac:dyDescent="0.25">
      <c r="B15" s="351" t="s">
        <v>450</v>
      </c>
      <c r="C15" s="438"/>
      <c r="D15" s="336">
        <v>2.9000000000000001E-2</v>
      </c>
      <c r="E15" s="337">
        <v>3.1E-2</v>
      </c>
    </row>
    <row r="16" spans="2:5" x14ac:dyDescent="0.25">
      <c r="B16" s="351" t="s">
        <v>451</v>
      </c>
      <c r="C16" s="438"/>
      <c r="D16" s="336">
        <v>0.496</v>
      </c>
      <c r="E16" s="337">
        <v>0.48899999999999999</v>
      </c>
    </row>
    <row r="17" spans="2:5" x14ac:dyDescent="0.25">
      <c r="B17" s="351" t="s">
        <v>452</v>
      </c>
      <c r="C17" s="438"/>
      <c r="D17" s="336">
        <v>0.115</v>
      </c>
      <c r="E17" s="337">
        <v>0.115</v>
      </c>
    </row>
    <row r="18" spans="2:5" x14ac:dyDescent="0.25">
      <c r="B18" s="351" t="s">
        <v>453</v>
      </c>
      <c r="C18" s="438"/>
      <c r="D18" s="336">
        <v>7.5999999999999998E-2</v>
      </c>
      <c r="E18" s="337">
        <v>7.5999999999999998E-2</v>
      </c>
    </row>
    <row r="19" spans="2:5" x14ac:dyDescent="0.25">
      <c r="B19" s="351" t="s">
        <v>454</v>
      </c>
      <c r="C19" s="438"/>
      <c r="D19" s="336">
        <v>6.8000000000000005E-2</v>
      </c>
      <c r="E19" s="337">
        <v>6.9000000000000006E-2</v>
      </c>
    </row>
    <row r="20" spans="2:5" x14ac:dyDescent="0.25">
      <c r="B20" s="351" t="s">
        <v>455</v>
      </c>
      <c r="C20" s="438"/>
      <c r="D20" s="336">
        <v>4.2999999999999997E-2</v>
      </c>
      <c r="E20" s="337">
        <v>4.2000000000000003E-2</v>
      </c>
    </row>
    <row r="21" spans="2:5" x14ac:dyDescent="0.25">
      <c r="B21" s="351" t="s">
        <v>456</v>
      </c>
      <c r="C21" s="438"/>
      <c r="D21" s="336">
        <v>2.8000000000000001E-2</v>
      </c>
      <c r="E21" s="337">
        <v>2.8000000000000001E-2</v>
      </c>
    </row>
    <row r="22" spans="2:5" x14ac:dyDescent="0.25">
      <c r="B22" s="351" t="s">
        <v>457</v>
      </c>
      <c r="C22" s="438"/>
      <c r="D22" s="336">
        <v>2.1999999999999999E-2</v>
      </c>
      <c r="E22" s="337">
        <v>2.1999999999999999E-2</v>
      </c>
    </row>
    <row r="23" spans="2:5" x14ac:dyDescent="0.25">
      <c r="B23" s="351" t="s">
        <v>458</v>
      </c>
      <c r="C23" s="438"/>
      <c r="D23" s="336">
        <v>1.6E-2</v>
      </c>
      <c r="E23" s="337">
        <v>1.6E-2</v>
      </c>
    </row>
    <row r="24" spans="2:5" x14ac:dyDescent="0.25">
      <c r="B24" s="351" t="s">
        <v>459</v>
      </c>
      <c r="C24" s="438"/>
      <c r="D24" s="336">
        <v>1.4999999999999999E-2</v>
      </c>
      <c r="E24" s="337">
        <v>1.4E-2</v>
      </c>
    </row>
    <row r="25" spans="2:5" x14ac:dyDescent="0.25">
      <c r="B25" s="351" t="s">
        <v>460</v>
      </c>
      <c r="C25" s="438"/>
      <c r="D25" s="336">
        <v>1.4999999999999999E-2</v>
      </c>
      <c r="E25" s="337">
        <v>1.4E-2</v>
      </c>
    </row>
    <row r="26" spans="2:5" x14ac:dyDescent="0.25">
      <c r="B26" s="351" t="s">
        <v>463</v>
      </c>
      <c r="C26" s="438"/>
      <c r="D26" s="336">
        <v>1.2E-2</v>
      </c>
      <c r="E26" s="337">
        <v>1.0999999999999999E-2</v>
      </c>
    </row>
    <row r="27" spans="2:5" x14ac:dyDescent="0.25">
      <c r="B27" s="351" t="s">
        <v>461</v>
      </c>
      <c r="C27" s="438"/>
      <c r="D27" s="336">
        <v>1.0999999999999999E-2</v>
      </c>
      <c r="E27" s="337">
        <v>1.2E-2</v>
      </c>
    </row>
    <row r="28" spans="2:5" x14ac:dyDescent="0.25">
      <c r="B28" s="351" t="s">
        <v>462</v>
      </c>
      <c r="C28" s="438"/>
      <c r="D28" s="336">
        <v>1.0999999999999999E-2</v>
      </c>
      <c r="E28" s="337">
        <v>1.0999999999999999E-2</v>
      </c>
    </row>
    <row r="29" spans="2:5" x14ac:dyDescent="0.25">
      <c r="B29" s="351" t="s">
        <v>464</v>
      </c>
      <c r="C29" s="438"/>
      <c r="D29" s="336">
        <v>0.01</v>
      </c>
      <c r="E29" s="337">
        <v>8.9999999999999993E-3</v>
      </c>
    </row>
    <row r="30" spans="2:5" x14ac:dyDescent="0.25">
      <c r="B30" s="351" t="s">
        <v>465</v>
      </c>
      <c r="C30" s="438"/>
      <c r="D30" s="336">
        <v>8.0000000000000002E-3</v>
      </c>
      <c r="E30" s="337">
        <v>8.9999999999999993E-3</v>
      </c>
    </row>
    <row r="31" spans="2:5" x14ac:dyDescent="0.25">
      <c r="B31" s="351" t="s">
        <v>466</v>
      </c>
      <c r="C31" s="438"/>
      <c r="D31" s="336">
        <v>8.0000000000000002E-3</v>
      </c>
      <c r="E31" s="337">
        <v>7.0000000000000001E-3</v>
      </c>
    </row>
    <row r="32" spans="2:5" x14ac:dyDescent="0.25">
      <c r="B32" s="351" t="s">
        <v>467</v>
      </c>
      <c r="C32" s="438"/>
      <c r="D32" s="336">
        <v>6.0000000000000001E-3</v>
      </c>
      <c r="E32" s="337">
        <v>6.0000000000000001E-3</v>
      </c>
    </row>
    <row r="33" spans="2:5" x14ac:dyDescent="0.25">
      <c r="B33" s="351" t="s">
        <v>622</v>
      </c>
      <c r="C33" s="438"/>
      <c r="D33" s="327" t="s">
        <v>531</v>
      </c>
      <c r="E33" s="328" t="s">
        <v>529</v>
      </c>
    </row>
    <row r="34" spans="2:5" x14ac:dyDescent="0.25">
      <c r="B34" s="351" t="s">
        <v>625</v>
      </c>
      <c r="C34" s="438"/>
      <c r="D34" s="336">
        <v>2.5000000000000001E-2</v>
      </c>
      <c r="E34" s="337">
        <v>2.7E-2</v>
      </c>
    </row>
    <row r="35" spans="2:5" ht="16.5" thickBot="1" x14ac:dyDescent="0.3">
      <c r="B35" s="352" t="s">
        <v>517</v>
      </c>
      <c r="C35" s="439"/>
      <c r="D35" s="338"/>
      <c r="E35" s="339"/>
    </row>
    <row r="36" spans="2:5" ht="16.5" thickBot="1" x14ac:dyDescent="0.3">
      <c r="B36" s="352" t="s">
        <v>468</v>
      </c>
      <c r="C36" s="329"/>
      <c r="D36" s="330"/>
      <c r="E36" s="331"/>
    </row>
    <row r="37" spans="2:5" x14ac:dyDescent="0.25">
      <c r="B37" s="351" t="s">
        <v>469</v>
      </c>
      <c r="C37" s="440"/>
      <c r="D37" s="336">
        <v>0.88200000000000001</v>
      </c>
      <c r="E37" s="328" t="s">
        <v>518</v>
      </c>
    </row>
    <row r="38" spans="2:5" x14ac:dyDescent="0.25">
      <c r="B38" s="340" t="s">
        <v>443</v>
      </c>
      <c r="C38" s="436"/>
      <c r="D38" s="336">
        <v>0.55100000000000005</v>
      </c>
      <c r="E38" s="328" t="s">
        <v>519</v>
      </c>
    </row>
    <row r="39" spans="2:5" x14ac:dyDescent="0.25">
      <c r="B39" s="340" t="s">
        <v>444</v>
      </c>
      <c r="C39" s="436"/>
      <c r="D39" s="336">
        <v>0.14699999999999999</v>
      </c>
      <c r="E39" s="328" t="s">
        <v>520</v>
      </c>
    </row>
    <row r="40" spans="2:5" x14ac:dyDescent="0.25">
      <c r="B40" s="340" t="s">
        <v>470</v>
      </c>
      <c r="C40" s="436"/>
      <c r="D40" s="336">
        <v>8.3000000000000004E-2</v>
      </c>
      <c r="E40" s="328" t="s">
        <v>521</v>
      </c>
    </row>
    <row r="41" spans="2:5" x14ac:dyDescent="0.25">
      <c r="B41" s="340" t="s">
        <v>471</v>
      </c>
      <c r="C41" s="436"/>
      <c r="D41" s="336">
        <v>4.8000000000000001E-2</v>
      </c>
      <c r="E41" s="328" t="s">
        <v>522</v>
      </c>
    </row>
    <row r="42" spans="2:5" x14ac:dyDescent="0.25">
      <c r="B42" s="340" t="s">
        <v>472</v>
      </c>
      <c r="C42" s="436"/>
      <c r="D42" s="336">
        <v>3.1E-2</v>
      </c>
      <c r="E42" s="328" t="s">
        <v>523</v>
      </c>
    </row>
    <row r="43" spans="2:5" x14ac:dyDescent="0.25">
      <c r="B43" s="340" t="s">
        <v>473</v>
      </c>
      <c r="C43" s="436"/>
      <c r="D43" s="336">
        <v>2.1999999999999999E-2</v>
      </c>
      <c r="E43" s="328" t="s">
        <v>524</v>
      </c>
    </row>
    <row r="44" spans="2:5" x14ac:dyDescent="0.25">
      <c r="B44" s="351" t="s">
        <v>474</v>
      </c>
      <c r="C44" s="436"/>
      <c r="D44" s="336">
        <v>7.5999999999999998E-2</v>
      </c>
      <c r="E44" s="328" t="s">
        <v>525</v>
      </c>
    </row>
    <row r="45" spans="2:5" x14ac:dyDescent="0.25">
      <c r="B45" s="341" t="s">
        <v>475</v>
      </c>
      <c r="C45" s="436"/>
      <c r="D45" s="336">
        <v>1.7999999999999999E-2</v>
      </c>
      <c r="E45" s="328" t="s">
        <v>526</v>
      </c>
    </row>
    <row r="46" spans="2:5" x14ac:dyDescent="0.25">
      <c r="B46" s="341" t="s">
        <v>476</v>
      </c>
      <c r="C46" s="436"/>
      <c r="D46" s="336">
        <v>1.7999999999999999E-2</v>
      </c>
      <c r="E46" s="328" t="s">
        <v>527</v>
      </c>
    </row>
    <row r="47" spans="2:5" x14ac:dyDescent="0.25">
      <c r="B47" s="341" t="s">
        <v>477</v>
      </c>
      <c r="C47" s="436"/>
      <c r="D47" s="336">
        <v>1.0999999999999999E-2</v>
      </c>
      <c r="E47" s="328" t="s">
        <v>528</v>
      </c>
    </row>
    <row r="48" spans="2:5" x14ac:dyDescent="0.25">
      <c r="B48" s="341" t="s">
        <v>478</v>
      </c>
      <c r="C48" s="436"/>
      <c r="D48" s="336">
        <v>6.0000000000000001E-3</v>
      </c>
      <c r="E48" s="328" t="s">
        <v>524</v>
      </c>
    </row>
    <row r="49" spans="2:5" x14ac:dyDescent="0.25">
      <c r="B49" s="341" t="s">
        <v>479</v>
      </c>
      <c r="C49" s="436"/>
      <c r="D49" s="336">
        <v>6.0000000000000001E-3</v>
      </c>
      <c r="E49" s="328" t="s">
        <v>524</v>
      </c>
    </row>
    <row r="50" spans="2:5" x14ac:dyDescent="0.25">
      <c r="B50" s="341" t="s">
        <v>480</v>
      </c>
      <c r="C50" s="436"/>
      <c r="D50" s="336">
        <v>6.0000000000000001E-3</v>
      </c>
      <c r="E50" s="328" t="s">
        <v>529</v>
      </c>
    </row>
    <row r="51" spans="2:5" x14ac:dyDescent="0.25">
      <c r="B51" s="341" t="s">
        <v>481</v>
      </c>
      <c r="C51" s="436"/>
      <c r="D51" s="336">
        <v>1.0999999999999999E-2</v>
      </c>
      <c r="E51" s="328" t="s">
        <v>530</v>
      </c>
    </row>
    <row r="52" spans="2:5" x14ac:dyDescent="0.25">
      <c r="B52" s="351" t="s">
        <v>482</v>
      </c>
      <c r="C52" s="436"/>
      <c r="D52" s="336">
        <v>4.0000000000000001E-3</v>
      </c>
      <c r="E52" s="328" t="s">
        <v>531</v>
      </c>
    </row>
    <row r="53" spans="2:5" x14ac:dyDescent="0.25">
      <c r="B53" s="342" t="s">
        <v>483</v>
      </c>
      <c r="C53" s="436"/>
      <c r="D53" s="336">
        <v>1E-3</v>
      </c>
      <c r="E53" s="328" t="s">
        <v>532</v>
      </c>
    </row>
    <row r="54" spans="2:5" x14ac:dyDescent="0.25">
      <c r="B54" s="342" t="s">
        <v>481</v>
      </c>
      <c r="C54" s="436"/>
      <c r="D54" s="336">
        <v>4.0000000000000001E-3</v>
      </c>
      <c r="E54" s="328" t="s">
        <v>529</v>
      </c>
    </row>
    <row r="55" spans="2:5" x14ac:dyDescent="0.25">
      <c r="B55" s="351" t="s">
        <v>484</v>
      </c>
      <c r="C55" s="436"/>
      <c r="D55" s="336">
        <v>1.4999999999999999E-2</v>
      </c>
      <c r="E55" s="328" t="s">
        <v>533</v>
      </c>
    </row>
    <row r="56" spans="2:5" x14ac:dyDescent="0.25">
      <c r="B56" s="342" t="s">
        <v>485</v>
      </c>
      <c r="C56" s="436"/>
      <c r="D56" s="336">
        <v>1.0999999999999999E-2</v>
      </c>
      <c r="E56" s="328" t="s">
        <v>534</v>
      </c>
    </row>
    <row r="57" spans="2:5" x14ac:dyDescent="0.25">
      <c r="B57" s="342" t="s">
        <v>486</v>
      </c>
      <c r="C57" s="436"/>
      <c r="D57" s="336">
        <v>3.0000000000000001E-3</v>
      </c>
      <c r="E57" s="328" t="s">
        <v>535</v>
      </c>
    </row>
    <row r="58" spans="2:5" x14ac:dyDescent="0.25">
      <c r="B58" s="351" t="s">
        <v>487</v>
      </c>
      <c r="C58" s="436"/>
      <c r="D58" s="336">
        <v>7.0000000000000001E-3</v>
      </c>
      <c r="E58" s="328" t="s">
        <v>537</v>
      </c>
    </row>
    <row r="59" spans="2:5" x14ac:dyDescent="0.25">
      <c r="B59" s="351" t="s">
        <v>626</v>
      </c>
      <c r="C59" s="436"/>
      <c r="D59" s="336">
        <v>3.0000000000000001E-3</v>
      </c>
      <c r="E59" s="328" t="s">
        <v>536</v>
      </c>
    </row>
    <row r="60" spans="2:5" x14ac:dyDescent="0.25">
      <c r="B60" s="342" t="s">
        <v>488</v>
      </c>
      <c r="C60" s="436"/>
      <c r="D60" s="336">
        <v>2E-3</v>
      </c>
      <c r="E60" s="328" t="s">
        <v>535</v>
      </c>
    </row>
    <row r="61" spans="2:5" x14ac:dyDescent="0.25">
      <c r="B61" s="342" t="s">
        <v>489</v>
      </c>
      <c r="C61" s="436"/>
      <c r="D61" s="336">
        <v>2E-3</v>
      </c>
      <c r="E61" s="328" t="s">
        <v>535</v>
      </c>
    </row>
    <row r="62" spans="2:5" x14ac:dyDescent="0.25">
      <c r="B62" s="342" t="s">
        <v>481</v>
      </c>
      <c r="C62" s="436"/>
      <c r="D62" s="336">
        <v>1E-3</v>
      </c>
      <c r="E62" s="328" t="s">
        <v>532</v>
      </c>
    </row>
    <row r="63" spans="2:5" ht="16.5" thickBot="1" x14ac:dyDescent="0.3">
      <c r="B63" s="352" t="s">
        <v>490</v>
      </c>
      <c r="C63" s="329"/>
      <c r="D63" s="330" t="s">
        <v>623</v>
      </c>
      <c r="E63" s="331" t="s">
        <v>533</v>
      </c>
    </row>
    <row r="65" spans="2:5" x14ac:dyDescent="0.25">
      <c r="B65" s="343"/>
      <c r="C65" s="22"/>
      <c r="D65" s="22"/>
      <c r="E65" s="22"/>
    </row>
    <row r="66" spans="2:5" ht="16.5" thickBot="1" x14ac:dyDescent="0.3">
      <c r="B66" s="343"/>
      <c r="C66" s="22"/>
      <c r="D66" s="22"/>
      <c r="E66" s="22"/>
    </row>
    <row r="67" spans="2:5" ht="16.5" thickBot="1" x14ac:dyDescent="0.3">
      <c r="B67" s="344" t="s">
        <v>491</v>
      </c>
      <c r="C67" s="345"/>
      <c r="D67" s="346"/>
      <c r="E67" s="347"/>
    </row>
    <row r="68" spans="2:5" x14ac:dyDescent="0.25">
      <c r="B68" s="351" t="s">
        <v>492</v>
      </c>
      <c r="C68" s="350"/>
      <c r="D68" s="327" t="s">
        <v>627</v>
      </c>
      <c r="E68" s="328" t="s">
        <v>538</v>
      </c>
    </row>
    <row r="69" spans="2:5" x14ac:dyDescent="0.25">
      <c r="B69" s="351" t="s">
        <v>493</v>
      </c>
      <c r="C69" s="350"/>
      <c r="D69" s="327" t="s">
        <v>628</v>
      </c>
      <c r="E69" s="328" t="s">
        <v>539</v>
      </c>
    </row>
    <row r="70" spans="2:5" x14ac:dyDescent="0.25">
      <c r="B70" s="351" t="s">
        <v>494</v>
      </c>
      <c r="C70" s="350"/>
      <c r="D70" s="327"/>
      <c r="E70" s="328"/>
    </row>
    <row r="71" spans="2:5" x14ac:dyDescent="0.25">
      <c r="B71" s="351" t="s">
        <v>412</v>
      </c>
      <c r="C71" s="350"/>
      <c r="D71" s="327" t="s">
        <v>541</v>
      </c>
      <c r="E71" s="328" t="s">
        <v>540</v>
      </c>
    </row>
    <row r="72" spans="2:5" x14ac:dyDescent="0.25">
      <c r="B72" s="351" t="s">
        <v>413</v>
      </c>
      <c r="C72" s="350"/>
      <c r="D72" s="327" t="s">
        <v>629</v>
      </c>
      <c r="E72" s="328" t="s">
        <v>542</v>
      </c>
    </row>
    <row r="73" spans="2:5" x14ac:dyDescent="0.25">
      <c r="B73" s="351" t="s">
        <v>414</v>
      </c>
      <c r="C73" s="350"/>
      <c r="D73" s="327" t="s">
        <v>630</v>
      </c>
      <c r="E73" s="328" t="s">
        <v>543</v>
      </c>
    </row>
    <row r="74" spans="2:5" x14ac:dyDescent="0.25">
      <c r="B74" s="351" t="s">
        <v>415</v>
      </c>
      <c r="C74" s="350"/>
      <c r="D74" s="327" t="s">
        <v>631</v>
      </c>
      <c r="E74" s="328" t="s">
        <v>544</v>
      </c>
    </row>
    <row r="75" spans="2:5" x14ac:dyDescent="0.25">
      <c r="B75" s="351" t="s">
        <v>495</v>
      </c>
      <c r="C75" s="350"/>
      <c r="D75" s="327" t="s">
        <v>598</v>
      </c>
      <c r="E75" s="328" t="s">
        <v>545</v>
      </c>
    </row>
    <row r="76" spans="2:5" ht="16.5" thickBot="1" x14ac:dyDescent="0.3">
      <c r="B76" s="351" t="s">
        <v>496</v>
      </c>
      <c r="C76" s="350"/>
      <c r="D76" s="327" t="s">
        <v>546</v>
      </c>
      <c r="E76" s="328" t="s">
        <v>546</v>
      </c>
    </row>
    <row r="77" spans="2:5" ht="16.5" thickBot="1" x14ac:dyDescent="0.3">
      <c r="B77" s="344" t="s">
        <v>497</v>
      </c>
      <c r="C77" s="345"/>
      <c r="D77" s="346"/>
      <c r="E77" s="347"/>
    </row>
    <row r="78" spans="2:5" x14ac:dyDescent="0.25">
      <c r="B78" s="351" t="s">
        <v>498</v>
      </c>
      <c r="C78" s="350"/>
      <c r="D78" s="327" t="s">
        <v>632</v>
      </c>
      <c r="E78" s="328" t="s">
        <v>547</v>
      </c>
    </row>
    <row r="79" spans="2:5" x14ac:dyDescent="0.25">
      <c r="B79" s="351" t="s">
        <v>493</v>
      </c>
      <c r="C79" s="350"/>
      <c r="D79" s="327" t="s">
        <v>633</v>
      </c>
      <c r="E79" s="328" t="s">
        <v>548</v>
      </c>
    </row>
    <row r="80" spans="2:5" x14ac:dyDescent="0.25">
      <c r="B80" s="351" t="s">
        <v>499</v>
      </c>
      <c r="C80" s="350"/>
      <c r="D80" s="327"/>
      <c r="E80" s="328"/>
    </row>
    <row r="81" spans="2:5" x14ac:dyDescent="0.25">
      <c r="B81" s="351" t="s">
        <v>500</v>
      </c>
      <c r="C81" s="350"/>
      <c r="D81" s="332">
        <v>0.47</v>
      </c>
      <c r="E81" s="333">
        <v>0.46</v>
      </c>
    </row>
    <row r="82" spans="2:5" x14ac:dyDescent="0.25">
      <c r="B82" s="351" t="s">
        <v>496</v>
      </c>
      <c r="C82" s="350"/>
      <c r="D82" s="332">
        <v>0.64</v>
      </c>
      <c r="E82" s="333">
        <v>0.63</v>
      </c>
    </row>
    <row r="83" spans="2:5" x14ac:dyDescent="0.25">
      <c r="B83" s="351" t="s">
        <v>501</v>
      </c>
      <c r="C83" s="350"/>
      <c r="D83" s="327"/>
      <c r="E83" s="328"/>
    </row>
    <row r="84" spans="2:5" x14ac:dyDescent="0.25">
      <c r="B84" s="351" t="s">
        <v>502</v>
      </c>
      <c r="C84" s="350"/>
      <c r="D84" s="332">
        <v>0.56999999999999995</v>
      </c>
      <c r="E84" s="333">
        <v>0.54</v>
      </c>
    </row>
    <row r="85" spans="2:5" ht="16.5" thickBot="1" x14ac:dyDescent="0.3">
      <c r="B85" s="351" t="s">
        <v>496</v>
      </c>
      <c r="C85" s="350"/>
      <c r="D85" s="332">
        <v>0.74</v>
      </c>
      <c r="E85" s="333">
        <v>0.72</v>
      </c>
    </row>
    <row r="86" spans="2:5" ht="16.5" thickBot="1" x14ac:dyDescent="0.3">
      <c r="B86" s="344" t="s">
        <v>503</v>
      </c>
      <c r="C86" s="345"/>
      <c r="D86" s="346"/>
      <c r="E86" s="347"/>
    </row>
    <row r="87" spans="2:5" x14ac:dyDescent="0.25">
      <c r="B87" s="351" t="s">
        <v>412</v>
      </c>
      <c r="C87" s="350"/>
      <c r="D87" s="327" t="s">
        <v>551</v>
      </c>
      <c r="E87" s="328" t="s">
        <v>549</v>
      </c>
    </row>
    <row r="88" spans="2:5" x14ac:dyDescent="0.25">
      <c r="B88" s="351" t="s">
        <v>413</v>
      </c>
      <c r="C88" s="350"/>
      <c r="D88" s="327" t="s">
        <v>634</v>
      </c>
      <c r="E88" s="328" t="s">
        <v>551</v>
      </c>
    </row>
    <row r="89" spans="2:5" x14ac:dyDescent="0.25">
      <c r="B89" s="351" t="s">
        <v>414</v>
      </c>
      <c r="C89" s="350"/>
      <c r="D89" s="327" t="s">
        <v>635</v>
      </c>
      <c r="E89" s="328" t="s">
        <v>552</v>
      </c>
    </row>
    <row r="90" spans="2:5" x14ac:dyDescent="0.25">
      <c r="B90" s="351" t="s">
        <v>504</v>
      </c>
      <c r="C90" s="350"/>
      <c r="D90" s="327" t="s">
        <v>636</v>
      </c>
      <c r="E90" s="328" t="s">
        <v>550</v>
      </c>
    </row>
    <row r="91" spans="2:5" x14ac:dyDescent="0.25">
      <c r="B91" s="351" t="s">
        <v>505</v>
      </c>
      <c r="C91" s="350"/>
      <c r="D91" s="327" t="s">
        <v>637</v>
      </c>
      <c r="E91" s="328" t="s">
        <v>553</v>
      </c>
    </row>
    <row r="92" spans="2:5" x14ac:dyDescent="0.25">
      <c r="B92" s="351" t="s">
        <v>506</v>
      </c>
      <c r="C92" s="350"/>
      <c r="D92" s="327" t="s">
        <v>638</v>
      </c>
      <c r="E92" s="328" t="s">
        <v>554</v>
      </c>
    </row>
    <row r="93" spans="2:5" x14ac:dyDescent="0.25">
      <c r="B93" s="351" t="s">
        <v>507</v>
      </c>
      <c r="C93" s="350"/>
      <c r="D93" s="327" t="s">
        <v>639</v>
      </c>
      <c r="E93" s="328" t="s">
        <v>553</v>
      </c>
    </row>
    <row r="94" spans="2:5" x14ac:dyDescent="0.25">
      <c r="B94" s="351" t="s">
        <v>508</v>
      </c>
      <c r="C94" s="348"/>
      <c r="D94" s="327" t="s">
        <v>640</v>
      </c>
      <c r="E94" s="328" t="s">
        <v>555</v>
      </c>
    </row>
    <row r="95" spans="2:5" ht="16.5" thickBot="1" x14ac:dyDescent="0.3">
      <c r="B95" s="352" t="s">
        <v>495</v>
      </c>
      <c r="C95" s="349"/>
      <c r="D95" s="330" t="s">
        <v>597</v>
      </c>
      <c r="E95" s="331" t="s">
        <v>556</v>
      </c>
    </row>
    <row r="96" spans="2:5" x14ac:dyDescent="0.25">
      <c r="B96" s="343" t="s">
        <v>641</v>
      </c>
      <c r="C96" s="22"/>
      <c r="D96" s="22"/>
      <c r="E96" s="22"/>
    </row>
  </sheetData>
  <mergeCells count="6">
    <mergeCell ref="C58:C62"/>
    <mergeCell ref="C13:C35"/>
    <mergeCell ref="C37:C43"/>
    <mergeCell ref="C44:C51"/>
    <mergeCell ref="C52:C54"/>
    <mergeCell ref="C55:C5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arameters">
    <tabColor theme="5" tint="0.39997558519241921"/>
    <pageSetUpPr fitToPage="1"/>
  </sheetPr>
  <dimension ref="A1:AP86"/>
  <sheetViews>
    <sheetView showGridLines="0" topLeftCell="D41" zoomScaleNormal="100" workbookViewId="0">
      <selection activeCell="N66" sqref="N66"/>
    </sheetView>
  </sheetViews>
  <sheetFormatPr defaultColWidth="9.140625" defaultRowHeight="12.75" outlineLevelRow="1" outlineLevelCol="1" x14ac:dyDescent="0.2"/>
  <cols>
    <col min="1" max="1" width="35.5703125" style="28" hidden="1" customWidth="1" outlineLevel="1"/>
    <col min="2" max="2" width="28.5703125" style="28" hidden="1" customWidth="1" outlineLevel="1"/>
    <col min="3" max="3" width="33.85546875" style="28" hidden="1" customWidth="1" outlineLevel="1"/>
    <col min="4" max="4" width="28.85546875" style="20" customWidth="1" collapsed="1"/>
    <col min="5" max="5" width="34.7109375" style="16" customWidth="1"/>
    <col min="6" max="6" width="36.140625" style="9" customWidth="1"/>
    <col min="7" max="8" width="18.85546875" style="9" hidden="1" customWidth="1" outlineLevel="1"/>
    <col min="9" max="9" width="13.7109375" style="9" hidden="1" customWidth="1" outlineLevel="1"/>
    <col min="10" max="10" width="13.28515625" style="9" hidden="1" customWidth="1" outlineLevel="1"/>
    <col min="11" max="11" width="11.7109375" style="9" hidden="1" customWidth="1" outlineLevel="1"/>
    <col min="12" max="12" width="12.28515625" style="9" hidden="1" customWidth="1" outlineLevel="1"/>
    <col min="13" max="13" width="27" style="9" hidden="1" customWidth="1" outlineLevel="1"/>
    <col min="14" max="14" width="33.85546875" style="16" customWidth="1" collapsed="1"/>
    <col min="15" max="15" width="9.5703125" style="16" customWidth="1"/>
    <col min="16" max="16" width="9.140625" style="16"/>
    <col min="17" max="17" width="13.140625" style="16" bestFit="1" customWidth="1"/>
    <col min="18" max="19" width="9.140625" style="16"/>
    <col min="20" max="20" width="12.140625" style="16" customWidth="1"/>
    <col min="21" max="30" width="9.140625" style="16"/>
    <col min="31" max="31" width="11.42578125" style="16" customWidth="1"/>
    <col min="32" max="34" width="9.140625" style="16"/>
    <col min="35" max="35" width="16.42578125" style="16" customWidth="1"/>
    <col min="36" max="40" width="9.140625" style="16"/>
    <col min="41" max="41" width="10.5703125" style="16" bestFit="1" customWidth="1"/>
    <col min="42" max="16384" width="9.140625" style="16"/>
  </cols>
  <sheetData>
    <row r="1" spans="1:42" s="12" customFormat="1" hidden="1" outlineLevel="1" x14ac:dyDescent="0.2">
      <c r="A1" s="19"/>
      <c r="B1" s="19" t="s">
        <v>103</v>
      </c>
      <c r="C1" s="19"/>
      <c r="D1" s="19"/>
      <c r="E1" s="19" t="s">
        <v>104</v>
      </c>
      <c r="F1" s="19" t="s">
        <v>105</v>
      </c>
      <c r="G1" s="19"/>
      <c r="H1" s="19"/>
      <c r="I1" s="19"/>
      <c r="J1" s="19"/>
      <c r="K1" s="19"/>
      <c r="L1" s="19"/>
      <c r="M1" s="19"/>
      <c r="O1" s="62" t="s">
        <v>5</v>
      </c>
      <c r="P1" s="63">
        <v>2</v>
      </c>
      <c r="Q1" s="64" t="s">
        <v>215</v>
      </c>
      <c r="R1" s="65" t="s">
        <v>243</v>
      </c>
      <c r="S1" s="66">
        <v>12</v>
      </c>
      <c r="T1" s="64" t="s">
        <v>216</v>
      </c>
      <c r="U1" s="65" t="s">
        <v>156</v>
      </c>
      <c r="V1" s="66">
        <v>4</v>
      </c>
      <c r="W1" s="67"/>
      <c r="X1" s="68"/>
      <c r="Y1" s="67"/>
      <c r="Z1" s="67" t="s">
        <v>300</v>
      </c>
      <c r="AA1" s="67"/>
      <c r="AB1" s="67" t="s">
        <v>264</v>
      </c>
      <c r="AC1" s="67"/>
      <c r="AD1" s="67"/>
      <c r="AE1" s="67" t="s">
        <v>51</v>
      </c>
      <c r="AF1" s="67" t="s">
        <v>206</v>
      </c>
      <c r="AG1" s="67"/>
      <c r="AH1" s="168" t="s">
        <v>51</v>
      </c>
      <c r="AI1" s="16" t="s">
        <v>321</v>
      </c>
      <c r="AJ1" s="16" t="s">
        <v>295</v>
      </c>
      <c r="AK1" s="12" t="s">
        <v>279</v>
      </c>
      <c r="AL1" s="12" t="s">
        <v>282</v>
      </c>
    </row>
    <row r="2" spans="1:42" s="12" customFormat="1" hidden="1" outlineLevel="1" x14ac:dyDescent="0.2">
      <c r="A2" s="19"/>
      <c r="B2" s="19" t="s">
        <v>69</v>
      </c>
      <c r="C2" s="19" t="s">
        <v>106</v>
      </c>
      <c r="D2" s="19"/>
      <c r="E2" s="19" t="s">
        <v>107</v>
      </c>
      <c r="F2" s="19" t="str">
        <f ca="1">_xll.DBRA(Server_P&amp;":}Clients",_xll.TM1USER(Server_P),"}TM1_DefaultDisplayValue")</f>
        <v>Domain/U41459</v>
      </c>
      <c r="G2" s="19"/>
      <c r="H2" s="19"/>
      <c r="I2" s="19"/>
      <c r="J2" s="19"/>
      <c r="K2" s="19"/>
      <c r="L2" s="19"/>
      <c r="M2" s="19"/>
      <c r="O2" s="69" t="s">
        <v>245</v>
      </c>
      <c r="P2" s="70"/>
      <c r="Q2" s="47" t="s">
        <v>223</v>
      </c>
      <c r="R2" s="48" t="s">
        <v>250</v>
      </c>
      <c r="S2" s="71"/>
      <c r="T2" s="47" t="s">
        <v>222</v>
      </c>
      <c r="U2" s="48" t="s">
        <v>162</v>
      </c>
      <c r="V2" s="71"/>
      <c r="W2" s="67"/>
      <c r="X2" s="68" t="s">
        <v>217</v>
      </c>
      <c r="Y2" s="67" t="s">
        <v>101</v>
      </c>
      <c r="Z2" s="67" t="s">
        <v>69</v>
      </c>
      <c r="AA2" s="67"/>
      <c r="AB2" s="67" t="s">
        <v>233</v>
      </c>
      <c r="AC2" s="67"/>
      <c r="AD2" s="67"/>
      <c r="AE2" s="67" t="s">
        <v>309</v>
      </c>
      <c r="AF2" s="67" t="s">
        <v>311</v>
      </c>
      <c r="AG2" s="67"/>
      <c r="AH2" s="16" t="s">
        <v>309</v>
      </c>
      <c r="AI2" s="16" t="s">
        <v>322</v>
      </c>
      <c r="AJ2" s="16" t="s">
        <v>296</v>
      </c>
      <c r="AK2" s="12" t="s">
        <v>280</v>
      </c>
      <c r="AL2" s="12" t="s">
        <v>283</v>
      </c>
      <c r="AO2" s="12" t="s">
        <v>224</v>
      </c>
      <c r="AP2" s="165" t="s">
        <v>316</v>
      </c>
    </row>
    <row r="3" spans="1:42" ht="26.25" hidden="1" outlineLevel="1" thickBot="1" x14ac:dyDescent="0.25">
      <c r="A3" s="19" t="s">
        <v>99</v>
      </c>
      <c r="B3" s="19" t="str">
        <f ca="1">IF(LocalCurrency_P&lt;&gt;"EUR",LocalCurrency_P,"")</f>
        <v/>
      </c>
      <c r="C3" s="5" t="s">
        <v>209</v>
      </c>
      <c r="D3" s="19"/>
      <c r="E3" s="19" t="s">
        <v>38</v>
      </c>
      <c r="F3" s="43" t="s">
        <v>206</v>
      </c>
      <c r="G3" s="19"/>
      <c r="H3" s="19"/>
      <c r="I3" s="19"/>
      <c r="J3" s="19"/>
      <c r="K3" s="19"/>
      <c r="L3" s="19"/>
      <c r="M3" s="19"/>
      <c r="O3" s="72" t="s">
        <v>239</v>
      </c>
      <c r="P3" s="73"/>
      <c r="Q3" s="47" t="s">
        <v>225</v>
      </c>
      <c r="R3" s="48" t="s">
        <v>251</v>
      </c>
      <c r="S3" s="51"/>
      <c r="T3" s="47" t="s">
        <v>224</v>
      </c>
      <c r="U3" s="48" t="s">
        <v>157</v>
      </c>
      <c r="V3" s="51"/>
      <c r="W3" s="52"/>
      <c r="X3" s="68" t="s">
        <v>219</v>
      </c>
      <c r="Y3" s="67" t="s">
        <v>262</v>
      </c>
      <c r="Z3" s="52"/>
      <c r="AA3" s="52"/>
      <c r="AB3" s="52" t="s">
        <v>234</v>
      </c>
      <c r="AC3" s="52"/>
      <c r="AD3" s="52"/>
      <c r="AE3" s="52"/>
      <c r="AF3" s="52" t="s">
        <v>299</v>
      </c>
      <c r="AG3" s="52"/>
      <c r="AH3" s="52"/>
      <c r="AI3" s="20"/>
      <c r="AK3" s="12" t="s">
        <v>281</v>
      </c>
      <c r="AL3" s="16" t="s">
        <v>284</v>
      </c>
      <c r="AO3" s="16" t="s">
        <v>227</v>
      </c>
      <c r="AP3" s="166" t="s">
        <v>317</v>
      </c>
    </row>
    <row r="4" spans="1:42" s="9" customFormat="1" hidden="1" outlineLevel="1" x14ac:dyDescent="0.2">
      <c r="A4" s="19" t="b">
        <v>0</v>
      </c>
      <c r="B4" s="19"/>
      <c r="C4" s="19"/>
      <c r="D4" s="19"/>
      <c r="E4" s="19" t="s">
        <v>36</v>
      </c>
      <c r="F4" s="19" t="b">
        <v>1</v>
      </c>
      <c r="G4" s="19"/>
      <c r="H4" s="19"/>
      <c r="I4" s="19"/>
      <c r="J4" s="19"/>
      <c r="K4" s="19"/>
      <c r="L4" s="19"/>
      <c r="M4" s="19"/>
      <c r="N4" s="24" t="s">
        <v>206</v>
      </c>
      <c r="O4" s="50" t="s">
        <v>204</v>
      </c>
      <c r="P4" s="50"/>
      <c r="Q4" s="47" t="s">
        <v>226</v>
      </c>
      <c r="R4" s="48" t="s">
        <v>252</v>
      </c>
      <c r="S4" s="49"/>
      <c r="T4" s="47" t="s">
        <v>227</v>
      </c>
      <c r="U4" s="48" t="s">
        <v>158</v>
      </c>
      <c r="V4" s="49"/>
      <c r="W4" s="50"/>
      <c r="X4" s="68" t="s">
        <v>218</v>
      </c>
      <c r="Y4" s="67" t="s">
        <v>263</v>
      </c>
      <c r="Z4" s="50"/>
      <c r="AA4" s="50"/>
      <c r="AB4" s="50" t="s">
        <v>265</v>
      </c>
      <c r="AC4" s="50"/>
      <c r="AD4" s="50"/>
      <c r="AE4" s="50"/>
      <c r="AF4" s="50"/>
      <c r="AG4" s="50"/>
      <c r="AH4" s="52"/>
      <c r="AI4" s="20"/>
      <c r="AJ4" s="16"/>
      <c r="AK4" s="12"/>
      <c r="AO4" s="9" t="s">
        <v>220</v>
      </c>
      <c r="AP4" s="167" t="s">
        <v>318</v>
      </c>
    </row>
    <row r="5" spans="1:42" s="9" customFormat="1" hidden="1" outlineLevel="1" x14ac:dyDescent="0.2">
      <c r="A5" s="19" t="b">
        <v>0</v>
      </c>
      <c r="B5" s="19"/>
      <c r="C5" s="19"/>
      <c r="D5" s="19"/>
      <c r="E5" s="19" t="s">
        <v>210</v>
      </c>
      <c r="F5" s="19" t="b">
        <v>0</v>
      </c>
      <c r="G5" s="19"/>
      <c r="H5" s="19"/>
      <c r="I5" s="19"/>
      <c r="J5" s="19"/>
      <c r="K5" s="19"/>
      <c r="L5" s="19"/>
      <c r="M5" s="19"/>
      <c r="O5" s="50"/>
      <c r="P5" s="50"/>
      <c r="Q5" s="47" t="s">
        <v>228</v>
      </c>
      <c r="R5" s="48" t="s">
        <v>253</v>
      </c>
      <c r="S5" s="49"/>
      <c r="T5" s="47" t="s">
        <v>220</v>
      </c>
      <c r="U5" s="48" t="s">
        <v>159</v>
      </c>
      <c r="V5" s="49"/>
      <c r="W5" s="50"/>
      <c r="X5" s="50"/>
      <c r="Y5" s="50"/>
      <c r="Z5" s="50"/>
      <c r="AA5" s="50"/>
      <c r="AB5" s="50" t="s">
        <v>266</v>
      </c>
      <c r="AC5" s="50"/>
      <c r="AD5" s="50"/>
      <c r="AE5" s="50"/>
      <c r="AF5" s="50"/>
      <c r="AG5" s="50"/>
      <c r="AH5" s="52"/>
      <c r="AI5" s="20"/>
      <c r="AJ5" s="16"/>
      <c r="AK5" s="12"/>
      <c r="AO5" s="9" t="s">
        <v>248</v>
      </c>
      <c r="AP5" s="167" t="s">
        <v>302</v>
      </c>
    </row>
    <row r="6" spans="1:42" hidden="1" outlineLevel="1" x14ac:dyDescent="0.2">
      <c r="A6" s="19" t="str">
        <f ca="1">IF(OR(LEFT(Company_I,2)="BB",LEFT(Company_I,2)="CC",AND(RIGHT(Company_I,1)&gt;="0",RIGHT(Company_I,1)&lt;="9")),_xll.DBRA(CompanyExt_V,Company_I,"EN_long"),_xll.DBRA(CompanyExt_V,RIGHT(Company_I,LEN(Company_I)-11),"EN_long"))</f>
        <v/>
      </c>
      <c r="B6" s="19"/>
      <c r="C6" s="19"/>
      <c r="D6" s="19"/>
      <c r="E6" s="19" t="s">
        <v>74</v>
      </c>
      <c r="F6" s="19" t="str">
        <f ca="1">IF(OR(LEFT(Company_P,2)="BB",LEFT(Company_P,2)="CC",AND(RIGHT(Company_P,1)&gt;="0",RIGHT(Company_P,1)&lt;="9")),_xll.DBRA(CompanyExt_V,Company_P,"EN_long"),_xll.DBRA(CompanyExt_V,RIGHT(Company_P,LEN(Company_P)-11),"EN_long"))</f>
        <v/>
      </c>
      <c r="G6" s="19"/>
      <c r="H6" s="19"/>
      <c r="I6" s="19"/>
      <c r="J6" s="19"/>
      <c r="K6" s="19"/>
      <c r="L6" s="19"/>
      <c r="M6" s="19"/>
      <c r="O6" s="52"/>
      <c r="P6" s="52"/>
      <c r="Q6" s="47" t="s">
        <v>229</v>
      </c>
      <c r="R6" s="48" t="s">
        <v>254</v>
      </c>
      <c r="S6" s="51"/>
      <c r="T6" s="47" t="s">
        <v>237</v>
      </c>
      <c r="U6" s="48" t="s">
        <v>155</v>
      </c>
      <c r="V6" s="51"/>
      <c r="W6" s="52"/>
      <c r="X6" s="52"/>
      <c r="Y6" s="52"/>
      <c r="Z6" s="52"/>
      <c r="AA6" s="52"/>
      <c r="AB6" s="52" t="s">
        <v>267</v>
      </c>
      <c r="AC6" s="52"/>
      <c r="AD6" s="52"/>
      <c r="AE6" s="52"/>
      <c r="AF6" s="52"/>
      <c r="AG6" s="52"/>
      <c r="AI6" s="20"/>
      <c r="AK6" s="12"/>
      <c r="AO6" s="16" t="s">
        <v>216</v>
      </c>
      <c r="AP6" s="166" t="s">
        <v>319</v>
      </c>
    </row>
    <row r="7" spans="1:42" s="26" customFormat="1" hidden="1" outlineLevel="1" x14ac:dyDescent="0.2">
      <c r="A7" s="19" t="str">
        <f ca="1">IF(LEN(Company_I)&lt;12,_xll.DBRA(CompanyExt_V,Company_I,"Local Currency"),_xll.DBRA(CompanyExt_V,RIGHT(Company_I,LEN(Company_I)-11),"Local Currency"))</f>
        <v/>
      </c>
      <c r="B7" s="19"/>
      <c r="C7" s="19"/>
      <c r="D7" s="19"/>
      <c r="E7" s="19" t="s">
        <v>75</v>
      </c>
      <c r="F7" s="19" t="str">
        <f ca="1">IF(LEN(Company_P)&lt;12,_xll.DBRA(CompanyExt_V,Company_P,"Local Currency"),_xll.DBRA(CompanyExt_V,RIGHT(Company_P,LEN(Company_P)-11),"Local Currency"))</f>
        <v/>
      </c>
      <c r="G7" s="19"/>
      <c r="H7" s="19"/>
      <c r="I7" s="19"/>
      <c r="J7" s="19"/>
      <c r="K7" s="19"/>
      <c r="L7" s="19"/>
      <c r="M7" s="19"/>
      <c r="O7" s="54"/>
      <c r="P7" s="54"/>
      <c r="Q7" s="47" t="s">
        <v>230</v>
      </c>
      <c r="R7" s="48" t="s">
        <v>255</v>
      </c>
      <c r="S7" s="53"/>
      <c r="T7" s="47" t="s">
        <v>248</v>
      </c>
      <c r="U7" s="48" t="s">
        <v>160</v>
      </c>
      <c r="V7" s="53"/>
      <c r="W7" s="54"/>
      <c r="X7" s="54"/>
      <c r="Y7" s="54"/>
      <c r="Z7" s="54"/>
      <c r="AA7" s="54"/>
      <c r="AB7" s="54" t="s">
        <v>268</v>
      </c>
      <c r="AC7" s="54"/>
      <c r="AD7" s="54"/>
      <c r="AE7" s="54"/>
      <c r="AF7" s="54"/>
      <c r="AG7" s="54"/>
      <c r="AH7" s="16"/>
      <c r="AI7" s="20"/>
      <c r="AJ7" s="16"/>
      <c r="AK7" s="12"/>
      <c r="AL7" s="92"/>
      <c r="AM7" s="92"/>
      <c r="AO7" s="26" t="s">
        <v>246</v>
      </c>
      <c r="AP7" s="46" t="s">
        <v>320</v>
      </c>
    </row>
    <row r="8" spans="1:42" hidden="1" outlineLevel="1" x14ac:dyDescent="0.2">
      <c r="A8" s="19" t="s">
        <v>34</v>
      </c>
      <c r="B8" s="19"/>
      <c r="C8" s="19"/>
      <c r="D8" s="19"/>
      <c r="E8" s="19" t="s">
        <v>37</v>
      </c>
      <c r="F8" s="19" t="s">
        <v>34</v>
      </c>
      <c r="G8" s="19"/>
      <c r="H8" s="19"/>
      <c r="I8" s="19"/>
      <c r="J8" s="19"/>
      <c r="K8" s="19"/>
      <c r="L8" s="19"/>
      <c r="M8" s="19"/>
      <c r="O8" s="52"/>
      <c r="P8" s="52"/>
      <c r="Q8" s="47" t="s">
        <v>231</v>
      </c>
      <c r="R8" s="48" t="s">
        <v>256</v>
      </c>
      <c r="S8" s="51"/>
      <c r="T8" s="47" t="s">
        <v>235</v>
      </c>
      <c r="U8" s="48" t="s">
        <v>161</v>
      </c>
      <c r="V8" s="51"/>
      <c r="W8" s="52"/>
      <c r="X8" s="52"/>
      <c r="Y8" s="52"/>
      <c r="Z8" s="52"/>
      <c r="AA8" s="52"/>
      <c r="AB8" s="52" t="s">
        <v>236</v>
      </c>
      <c r="AC8" s="52"/>
      <c r="AD8" s="52"/>
      <c r="AE8" s="52"/>
      <c r="AF8" s="52"/>
      <c r="AG8" s="52"/>
      <c r="AI8" s="20"/>
      <c r="AK8" s="12"/>
    </row>
    <row r="9" spans="1:42" hidden="1" outlineLevel="1" x14ac:dyDescent="0.2">
      <c r="A9" s="19">
        <f>FAP_UnitsTextToNumber(UnitText_I)</f>
        <v>1</v>
      </c>
      <c r="B9" s="19"/>
      <c r="C9" s="19"/>
      <c r="D9" s="19"/>
      <c r="E9" s="19" t="s">
        <v>7</v>
      </c>
      <c r="F9" s="16">
        <f>FAP_UnitsTextToNumber(UnitText_P)</f>
        <v>1000000</v>
      </c>
      <c r="G9" s="16"/>
      <c r="H9" s="16"/>
      <c r="I9" s="16"/>
      <c r="J9" s="16"/>
      <c r="K9" s="16"/>
      <c r="L9" s="16"/>
      <c r="M9" s="16"/>
      <c r="N9" s="16">
        <f>FAP_UnitsTextToNumber(UnitText_P)</f>
        <v>1000000</v>
      </c>
      <c r="O9" s="52"/>
      <c r="P9" s="52"/>
      <c r="Q9" s="47" t="s">
        <v>232</v>
      </c>
      <c r="R9" s="48" t="s">
        <v>257</v>
      </c>
      <c r="S9" s="51"/>
      <c r="T9" s="47" t="s">
        <v>249</v>
      </c>
      <c r="U9" s="48" t="s">
        <v>164</v>
      </c>
      <c r="V9" s="51"/>
      <c r="W9" s="52"/>
      <c r="X9" s="52"/>
      <c r="Y9" s="52"/>
      <c r="Z9" s="52"/>
      <c r="AA9" s="52"/>
      <c r="AB9" s="52" t="s">
        <v>269</v>
      </c>
      <c r="AC9" s="52"/>
      <c r="AD9" s="52"/>
      <c r="AE9" s="52"/>
      <c r="AF9" s="52"/>
      <c r="AG9" s="52"/>
      <c r="AI9" s="20"/>
      <c r="AK9" s="12"/>
    </row>
    <row r="10" spans="1:42" s="26" customFormat="1" ht="13.5" hidden="1" outlineLevel="1" thickBot="1" x14ac:dyDescent="0.25">
      <c r="A10" s="19" t="str">
        <f>Currency_I&amp;" ("&amp;UnitText_I&amp;")"</f>
        <v>EUR (Units)</v>
      </c>
      <c r="B10" s="19"/>
      <c r="C10" s="19"/>
      <c r="D10" s="19"/>
      <c r="E10" s="19" t="s">
        <v>32</v>
      </c>
      <c r="F10" s="19" t="str">
        <f ca="1">Currency_P&amp;" ("&amp;UnitText_P&amp;")"</f>
        <v>EUR (Millions)</v>
      </c>
      <c r="G10" s="19"/>
      <c r="H10" s="19"/>
      <c r="I10" s="19"/>
      <c r="J10" s="19"/>
      <c r="K10" s="19"/>
      <c r="L10" s="19"/>
      <c r="M10" s="19"/>
      <c r="O10" s="54"/>
      <c r="P10" s="54"/>
      <c r="Q10" s="47" t="s">
        <v>246</v>
      </c>
      <c r="R10" s="48" t="s">
        <v>258</v>
      </c>
      <c r="S10" s="53"/>
      <c r="T10" s="55" t="s">
        <v>275</v>
      </c>
      <c r="U10" s="56" t="s">
        <v>276</v>
      </c>
      <c r="V10" s="57"/>
      <c r="W10" s="54"/>
      <c r="X10" s="54"/>
      <c r="Y10" s="54"/>
      <c r="Z10" s="54"/>
      <c r="AA10" s="54"/>
      <c r="AB10" s="54" t="s">
        <v>270</v>
      </c>
      <c r="AC10" s="54"/>
      <c r="AD10" s="54"/>
      <c r="AE10" s="54"/>
      <c r="AF10" s="54"/>
      <c r="AG10" s="54"/>
      <c r="AH10" s="54"/>
      <c r="AI10" s="92"/>
      <c r="AJ10" s="92"/>
      <c r="AK10" s="12"/>
      <c r="AL10" s="92"/>
      <c r="AM10" s="92"/>
    </row>
    <row r="11" spans="1:42" s="26" customFormat="1" hidden="1" outlineLevel="1" x14ac:dyDescent="0.2">
      <c r="A11" s="2" t="str">
        <f>FAP_LastDayOfMonth(Period_I)</f>
        <v>Parameter should be YYYYMM</v>
      </c>
      <c r="B11" s="19"/>
      <c r="C11" s="19"/>
      <c r="D11" s="19"/>
      <c r="E11" s="19" t="s">
        <v>43</v>
      </c>
      <c r="F11" s="3" t="str">
        <f>FAP_LastDayOfMonth(Period_P)</f>
        <v>30-06-2017</v>
      </c>
      <c r="G11" s="3"/>
      <c r="H11" s="3"/>
      <c r="I11" s="3"/>
      <c r="J11" s="3"/>
      <c r="K11" s="3"/>
      <c r="L11" s="3"/>
      <c r="M11" s="3"/>
      <c r="O11" s="54"/>
      <c r="P11" s="54"/>
      <c r="Q11" s="47" t="s">
        <v>221</v>
      </c>
      <c r="R11" s="48" t="s">
        <v>259</v>
      </c>
      <c r="S11" s="53"/>
      <c r="T11" s="54"/>
      <c r="U11" s="54"/>
      <c r="V11" s="54"/>
      <c r="W11" s="54"/>
      <c r="X11" s="54"/>
      <c r="Y11" s="54"/>
      <c r="Z11" s="54"/>
      <c r="AA11" s="54"/>
      <c r="AB11" s="54" t="s">
        <v>271</v>
      </c>
      <c r="AC11" s="54"/>
      <c r="AD11" s="54"/>
      <c r="AE11" s="54"/>
      <c r="AF11" s="54"/>
      <c r="AG11" s="54"/>
      <c r="AH11" s="54"/>
      <c r="AI11" s="92"/>
      <c r="AJ11" s="92"/>
      <c r="AK11" s="12"/>
      <c r="AL11" s="92"/>
      <c r="AM11" s="92"/>
    </row>
    <row r="12" spans="1:42" s="26" customFormat="1" hidden="1" outlineLevel="1" x14ac:dyDescent="0.2">
      <c r="A12" s="19"/>
      <c r="B12" s="19"/>
      <c r="C12" s="1" t="s">
        <v>39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8"/>
      <c r="O12" s="54"/>
      <c r="P12" s="54"/>
      <c r="Q12" s="47" t="s">
        <v>247</v>
      </c>
      <c r="R12" s="48" t="s">
        <v>260</v>
      </c>
      <c r="S12" s="53"/>
      <c r="T12" s="54"/>
      <c r="U12" s="58"/>
      <c r="V12" s="54"/>
      <c r="W12" s="54"/>
      <c r="X12" s="54"/>
      <c r="Y12" s="54"/>
      <c r="Z12" s="54"/>
      <c r="AA12" s="54"/>
      <c r="AB12" s="54" t="s">
        <v>272</v>
      </c>
      <c r="AC12" s="54"/>
      <c r="AD12" s="54"/>
      <c r="AE12" s="54"/>
      <c r="AF12" s="54"/>
      <c r="AG12" s="54"/>
      <c r="AH12" s="54"/>
      <c r="AI12" s="92"/>
      <c r="AJ12" s="92"/>
      <c r="AK12" s="12"/>
      <c r="AL12" s="92"/>
      <c r="AM12" s="92"/>
    </row>
    <row r="13" spans="1:42" s="26" customFormat="1" ht="13.5" hidden="1" outlineLevel="1" thickBot="1" x14ac:dyDescent="0.25">
      <c r="A13" s="19" t="s">
        <v>68</v>
      </c>
      <c r="B13" s="19"/>
      <c r="C13" s="19"/>
      <c r="D13" s="29" t="s">
        <v>72</v>
      </c>
      <c r="E13" s="29" t="s">
        <v>73</v>
      </c>
      <c r="F13" s="29" t="s">
        <v>19</v>
      </c>
      <c r="G13" s="29"/>
      <c r="H13" s="29"/>
      <c r="I13" s="29"/>
      <c r="J13" s="29"/>
      <c r="K13" s="29"/>
      <c r="L13" s="29"/>
      <c r="M13" s="29"/>
      <c r="O13" s="54"/>
      <c r="P13" s="54"/>
      <c r="Q13" s="59" t="s">
        <v>238</v>
      </c>
      <c r="R13" s="60" t="s">
        <v>261</v>
      </c>
      <c r="S13" s="61"/>
      <c r="T13" s="54"/>
      <c r="U13" s="58"/>
      <c r="V13" s="54"/>
      <c r="W13" s="54"/>
      <c r="X13" s="54"/>
      <c r="Y13" s="54"/>
      <c r="Z13" s="54"/>
      <c r="AA13" s="54"/>
      <c r="AB13" s="54" t="s">
        <v>273</v>
      </c>
      <c r="AC13" s="54"/>
      <c r="AD13" s="54"/>
      <c r="AE13" s="54"/>
      <c r="AF13" s="54"/>
      <c r="AG13" s="54"/>
      <c r="AH13" s="54"/>
      <c r="AI13" s="92"/>
      <c r="AJ13" s="92"/>
      <c r="AK13" s="12"/>
      <c r="AL13" s="92"/>
      <c r="AM13" s="92"/>
    </row>
    <row r="14" spans="1:42" ht="13.5" hidden="1" outlineLevel="1" thickBot="1" x14ac:dyDescent="0.25">
      <c r="A14" s="19" t="str">
        <f>Server_P&amp;":P060_"&amp;Server_P</f>
        <v>GRS:P060_GRS</v>
      </c>
      <c r="B14" s="19"/>
      <c r="C14" s="19"/>
      <c r="D14" s="24" t="str">
        <f>Server_P &amp; ":P060_" &amp; Server_P</f>
        <v>GRS:P060_GRS</v>
      </c>
      <c r="E14" s="33" t="s">
        <v>10</v>
      </c>
      <c r="F14" s="30" t="str">
        <f>Server_P&amp;":P060_"&amp;Cube_P</f>
        <v>GRS:P060_GRS</v>
      </c>
      <c r="G14" s="44"/>
      <c r="H14" s="44"/>
      <c r="I14" s="44"/>
      <c r="J14" s="44"/>
      <c r="K14" s="44"/>
      <c r="L14" s="44"/>
      <c r="M14" s="44"/>
      <c r="N14" s="20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 t="s">
        <v>232</v>
      </c>
      <c r="AC14" s="52"/>
      <c r="AD14" s="52"/>
      <c r="AE14" s="52"/>
      <c r="AF14" s="52"/>
      <c r="AG14" s="52"/>
      <c r="AH14" s="52"/>
      <c r="AK14" s="12"/>
    </row>
    <row r="15" spans="1:42" ht="13.5" hidden="1" outlineLevel="1" thickBot="1" x14ac:dyDescent="0.25">
      <c r="A15" s="19" t="s">
        <v>98</v>
      </c>
      <c r="B15" s="19"/>
      <c r="C15" s="19"/>
      <c r="D15" s="20" t="str">
        <f>Server_P &amp; ":P000_filler1"</f>
        <v>GRS:P000_filler1</v>
      </c>
      <c r="E15" s="33" t="s">
        <v>23</v>
      </c>
      <c r="F15" s="30" t="s">
        <v>98</v>
      </c>
      <c r="G15" s="44"/>
      <c r="H15" s="44"/>
      <c r="I15" s="44"/>
      <c r="J15" s="44"/>
      <c r="K15" s="44"/>
      <c r="L15" s="44"/>
      <c r="M15" s="44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 t="s">
        <v>248</v>
      </c>
      <c r="AC15" s="52"/>
      <c r="AD15" s="52"/>
      <c r="AE15" s="52"/>
      <c r="AF15" s="52"/>
      <c r="AG15" s="52"/>
      <c r="AH15" s="52"/>
      <c r="AK15" s="12"/>
    </row>
    <row r="16" spans="1:42" ht="13.5" hidden="1" outlineLevel="1" thickBot="1" x14ac:dyDescent="0.25">
      <c r="A16" s="19" t="s">
        <v>98</v>
      </c>
      <c r="B16" s="19"/>
      <c r="C16" s="19"/>
      <c r="D16" s="20" t="str">
        <f>Server_P &amp; ":P000_filler2"</f>
        <v>GRS:P000_filler2</v>
      </c>
      <c r="E16" s="33" t="s">
        <v>24</v>
      </c>
      <c r="F16" s="30" t="s">
        <v>98</v>
      </c>
      <c r="G16" s="44"/>
      <c r="H16" s="44"/>
      <c r="I16" s="44"/>
      <c r="J16" s="44"/>
      <c r="K16" s="44"/>
      <c r="L16" s="44"/>
      <c r="M16" s="44"/>
      <c r="O16" s="52"/>
      <c r="P16" s="52"/>
      <c r="Q16" s="52" t="s">
        <v>287</v>
      </c>
      <c r="R16" s="107" t="s">
        <v>291</v>
      </c>
      <c r="S16" s="52"/>
      <c r="T16" s="52"/>
      <c r="U16" s="52"/>
      <c r="V16" s="52"/>
      <c r="W16" s="52"/>
      <c r="X16" s="52"/>
      <c r="Y16" s="52"/>
      <c r="Z16" s="52"/>
      <c r="AA16" s="52"/>
      <c r="AB16" s="52" t="s">
        <v>247</v>
      </c>
      <c r="AC16" s="52"/>
      <c r="AD16" s="52"/>
      <c r="AE16" s="52"/>
      <c r="AF16" s="52"/>
      <c r="AG16" s="52"/>
      <c r="AH16" s="52"/>
      <c r="AK16" s="12"/>
    </row>
    <row r="17" spans="1:37" ht="13.5" hidden="1" outlineLevel="1" thickBot="1" x14ac:dyDescent="0.25">
      <c r="A17" s="19" t="s">
        <v>98</v>
      </c>
      <c r="B17" s="19"/>
      <c r="C17" s="19"/>
      <c r="D17" s="20" t="str">
        <f>Server_P &amp; ":P000_filler3"</f>
        <v>GRS:P000_filler3</v>
      </c>
      <c r="E17" s="16" t="s">
        <v>25</v>
      </c>
      <c r="F17" s="30" t="s">
        <v>98</v>
      </c>
      <c r="G17" s="44"/>
      <c r="H17" s="44"/>
      <c r="I17" s="44"/>
      <c r="J17" s="44"/>
      <c r="K17" s="44"/>
      <c r="L17" s="44"/>
      <c r="M17" s="44"/>
      <c r="O17" s="52"/>
      <c r="P17" s="52"/>
      <c r="Q17" s="52" t="s">
        <v>288</v>
      </c>
      <c r="R17" s="107" t="s">
        <v>292</v>
      </c>
      <c r="S17" s="52"/>
      <c r="T17" s="54"/>
      <c r="U17" s="58"/>
      <c r="V17" s="52"/>
      <c r="W17" s="52"/>
      <c r="X17" s="52"/>
      <c r="Y17" s="52"/>
      <c r="Z17" s="52"/>
      <c r="AA17" s="52"/>
      <c r="AB17" s="52" t="s">
        <v>274</v>
      </c>
      <c r="AC17" s="52"/>
      <c r="AD17" s="52"/>
      <c r="AE17" s="52"/>
      <c r="AF17" s="52"/>
      <c r="AG17" s="52"/>
      <c r="AH17" s="52"/>
      <c r="AK17" s="12"/>
    </row>
    <row r="18" spans="1:37" ht="13.5" hidden="1" outlineLevel="1" thickBot="1" x14ac:dyDescent="0.25">
      <c r="A18" s="19" t="s">
        <v>87</v>
      </c>
      <c r="B18" s="19"/>
      <c r="C18" s="19"/>
      <c r="D18" s="20" t="str">
        <f>Server_P &amp; ":P060_Company Grouping"</f>
        <v>GRS:P060_Company Grouping</v>
      </c>
      <c r="E18" s="16" t="s">
        <v>20</v>
      </c>
      <c r="F18" s="30" t="str">
        <f ca="1">VLOOKUP("X",D46:F51,3,FALSE)</f>
        <v>CP BEL</v>
      </c>
      <c r="G18" s="44" t="str">
        <f ca="1">_xll.DBRA(CompanyGroupingExt_V,CompanyGrouping_P,"local currency")</f>
        <v>EUR</v>
      </c>
      <c r="H18" s="44"/>
      <c r="I18" s="44"/>
      <c r="J18" s="44"/>
      <c r="K18" s="44"/>
      <c r="L18" s="44"/>
      <c r="M18" s="44"/>
      <c r="N18" s="20"/>
      <c r="O18" s="52"/>
      <c r="P18" s="52"/>
      <c r="Q18" s="52" t="s">
        <v>289</v>
      </c>
      <c r="R18" s="107" t="s">
        <v>293</v>
      </c>
      <c r="S18" s="52"/>
      <c r="T18" s="54"/>
      <c r="U18" s="58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K18" s="12"/>
    </row>
    <row r="19" spans="1:37" ht="13.5" hidden="1" outlineLevel="1" thickBot="1" x14ac:dyDescent="0.25">
      <c r="F19" s="30" t="s">
        <v>87</v>
      </c>
      <c r="N19" s="20"/>
      <c r="O19" s="52"/>
      <c r="P19" s="52"/>
      <c r="Q19" s="52" t="s">
        <v>290</v>
      </c>
      <c r="R19" s="52" t="s">
        <v>294</v>
      </c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K19" s="12"/>
    </row>
    <row r="20" spans="1:37" ht="13.5" hidden="1" outlineLevel="1" thickBot="1" x14ac:dyDescent="0.25">
      <c r="A20" s="19" t="s">
        <v>88</v>
      </c>
      <c r="B20" s="19"/>
      <c r="C20" s="19"/>
      <c r="D20" s="20" t="str">
        <f>Server_P &amp; ":P060_Dimension 1"</f>
        <v>GRS:P060_Dimension 1</v>
      </c>
      <c r="E20" s="16" t="s">
        <v>21</v>
      </c>
      <c r="F20" s="30" t="str">
        <f ca="1">_xll.SUBNM(CONCATENATE(Server_P&amp;":P060_"&amp;"Dimension 1"),"","TOTAL_P060_Dimension 1")</f>
        <v>TOTAL_P060_Dimension 1</v>
      </c>
      <c r="G20" s="44"/>
      <c r="H20" s="44"/>
      <c r="I20" s="44"/>
      <c r="J20" s="44"/>
      <c r="K20" s="44"/>
      <c r="L20" s="44"/>
      <c r="M20" s="44"/>
      <c r="O20" s="52"/>
      <c r="P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K20" s="12"/>
    </row>
    <row r="21" spans="1:37" ht="13.5" hidden="1" outlineLevel="1" thickBot="1" x14ac:dyDescent="0.25">
      <c r="A21" s="19" t="s">
        <v>89</v>
      </c>
      <c r="B21" s="19"/>
      <c r="C21" s="19"/>
      <c r="D21" s="20" t="str">
        <f>Server_P &amp; ":P060_Counter Dimension"</f>
        <v>GRS:P060_Counter Dimension</v>
      </c>
      <c r="E21" s="16" t="s">
        <v>26</v>
      </c>
      <c r="F21" s="30" t="s">
        <v>89</v>
      </c>
      <c r="G21" s="44"/>
      <c r="H21" s="44"/>
      <c r="I21" s="44"/>
      <c r="J21" s="44"/>
      <c r="K21" s="44"/>
      <c r="L21" s="44"/>
      <c r="M21" s="44"/>
      <c r="AI21" s="12"/>
      <c r="AK21" s="12"/>
    </row>
    <row r="22" spans="1:37" ht="13.5" hidden="1" outlineLevel="1" thickBot="1" x14ac:dyDescent="0.25">
      <c r="A22" s="19" t="s">
        <v>90</v>
      </c>
      <c r="B22" s="19"/>
      <c r="C22" s="19"/>
      <c r="D22" s="20" t="str">
        <f>Server_P &amp; ":P060_Dimension 2"</f>
        <v>GRS:P060_Dimension 2</v>
      </c>
      <c r="E22" s="16" t="s">
        <v>15</v>
      </c>
      <c r="F22" s="30" t="str">
        <f ca="1">_xll.SUBNM(CONCATENATE(Server_P&amp;":P060_"&amp;"Dimension 2"),"","TOTAL_P060_Dimension 2")</f>
        <v>TOTAL_P060_Dimension 2</v>
      </c>
      <c r="G22" s="44"/>
      <c r="H22" s="44"/>
      <c r="I22" s="44"/>
      <c r="J22" s="44"/>
      <c r="K22" s="44"/>
      <c r="L22" s="44"/>
      <c r="M22" s="44"/>
      <c r="T22" s="42"/>
      <c r="U22" s="46"/>
    </row>
    <row r="23" spans="1:37" ht="13.5" hidden="1" outlineLevel="1" thickBot="1" x14ac:dyDescent="0.25">
      <c r="A23" s="19" t="s">
        <v>91</v>
      </c>
      <c r="B23" s="19"/>
      <c r="C23" s="19"/>
      <c r="D23" s="20" t="str">
        <f>Server_P &amp; ":P060_Dimension 3"</f>
        <v>GRS:P060_Dimension 3</v>
      </c>
      <c r="E23" s="16" t="s">
        <v>16</v>
      </c>
      <c r="F23" s="30" t="s">
        <v>91</v>
      </c>
      <c r="G23" s="44"/>
      <c r="H23" s="44"/>
      <c r="I23" s="44"/>
      <c r="J23" s="44"/>
      <c r="K23" s="44"/>
      <c r="L23" s="44"/>
      <c r="M23" s="44"/>
    </row>
    <row r="24" spans="1:37" ht="13.5" hidden="1" outlineLevel="1" thickBot="1" x14ac:dyDescent="0.25">
      <c r="A24" s="19" t="s">
        <v>92</v>
      </c>
      <c r="B24" s="19"/>
      <c r="C24" s="19"/>
      <c r="D24" s="20" t="str">
        <f>Server_P &amp; ":P060_Dimension 4"</f>
        <v>GRS:P060_Dimension 4</v>
      </c>
      <c r="E24" s="16" t="s">
        <v>17</v>
      </c>
      <c r="F24" s="30" t="str">
        <f ca="1">_xll.SUBNM(CONCATENATE(Server_P&amp;":P060_"&amp;"Dimension 4"),"","TOTAL_P060_Dimension 4")</f>
        <v>TOTAL_P060_Dimension 4</v>
      </c>
      <c r="G24" s="44"/>
      <c r="H24" s="44"/>
      <c r="I24" s="44"/>
      <c r="J24" s="44"/>
      <c r="K24" s="44"/>
      <c r="L24" s="44"/>
      <c r="M24" s="44"/>
      <c r="Q24" s="52"/>
      <c r="R24" s="52"/>
    </row>
    <row r="25" spans="1:37" ht="13.5" hidden="1" outlineLevel="1" thickBot="1" x14ac:dyDescent="0.25">
      <c r="F25" s="114" t="str">
        <f ca="1">IF(CurrencyInput_P="LC",G18,"EUR")</f>
        <v>EUR</v>
      </c>
      <c r="Q25" s="52"/>
      <c r="R25" s="52"/>
    </row>
    <row r="26" spans="1:37" ht="13.5" hidden="1" outlineLevel="1" thickBot="1" x14ac:dyDescent="0.25">
      <c r="A26" s="19" t="s">
        <v>93</v>
      </c>
      <c r="B26" s="19"/>
      <c r="C26" s="19"/>
      <c r="D26" s="20" t="str">
        <f>Server_P &amp; ":P060_Transaction Currency"</f>
        <v>GRS:P060_Transaction Currency</v>
      </c>
      <c r="E26" s="16" t="s">
        <v>27</v>
      </c>
      <c r="F26" s="33" t="str">
        <f ca="1">_xll.SUBNM(CONCATENATE(Server_P&amp;":P060_"&amp;"Transaction Currency"),"","TOTAL_P060_Transaction Currency")</f>
        <v>TOTAL_P060_Transaction Currency</v>
      </c>
      <c r="G26" s="44"/>
      <c r="H26" s="44"/>
      <c r="I26" s="44"/>
      <c r="J26" s="44"/>
      <c r="K26" s="44"/>
      <c r="L26" s="44"/>
      <c r="M26" s="44"/>
      <c r="Q26" s="52"/>
      <c r="R26" s="52"/>
    </row>
    <row r="27" spans="1:37" ht="13.5" hidden="1" outlineLevel="1" thickBot="1" x14ac:dyDescent="0.25">
      <c r="A27" s="19" t="s">
        <v>8</v>
      </c>
      <c r="B27" s="19"/>
      <c r="C27" s="19"/>
      <c r="D27" s="20" t="str">
        <f>Server_P &amp; ":P060_Consolidation Perspective"</f>
        <v>GRS:P060_Consolidation Perspective</v>
      </c>
      <c r="E27" s="16" t="s">
        <v>28</v>
      </c>
      <c r="F27" s="33" t="str">
        <f ca="1">_xll.SUBNM(CONCATENATE(Server_P&amp;":P060_"&amp;"Consolidation Perspective"),"","CT CP")</f>
        <v>CT CP</v>
      </c>
      <c r="G27" s="44"/>
      <c r="H27" s="44"/>
      <c r="I27" s="44"/>
      <c r="J27" s="44"/>
      <c r="K27" s="44"/>
      <c r="L27" s="44"/>
      <c r="M27" s="44"/>
      <c r="Q27" s="52"/>
      <c r="R27" s="52"/>
    </row>
    <row r="28" spans="1:37" ht="13.5" hidden="1" outlineLevel="1" thickBot="1" x14ac:dyDescent="0.25">
      <c r="A28" s="19" t="s">
        <v>70</v>
      </c>
      <c r="B28" s="19"/>
      <c r="C28" s="19"/>
      <c r="D28" s="20" t="str">
        <f>Server_P &amp; ":P060_Closing Version"</f>
        <v>GRS:P060_Closing Version</v>
      </c>
      <c r="E28" s="16" t="s">
        <v>2</v>
      </c>
      <c r="F28" s="119" t="str">
        <f ca="1">_xll.SUBNM(CONCATENATE(Server_P&amp;":P060_"&amp;"Closing Version"),"","CL GHA1")</f>
        <v>CL GHA1</v>
      </c>
      <c r="G28" s="44"/>
      <c r="H28" s="44"/>
      <c r="I28" s="44"/>
      <c r="J28" s="44"/>
      <c r="K28" s="44"/>
      <c r="L28" s="44"/>
      <c r="M28" s="44"/>
      <c r="N28" s="20" t="str">
        <f>attribname_p</f>
        <v>EN_LONG</v>
      </c>
      <c r="P28" s="176"/>
      <c r="Q28" s="176"/>
      <c r="R28" s="176"/>
      <c r="S28" s="176"/>
      <c r="T28" s="176"/>
    </row>
    <row r="29" spans="1:37" ht="13.5" hidden="1" outlineLevel="1" thickBot="1" x14ac:dyDescent="0.25">
      <c r="A29" s="19" t="s">
        <v>71</v>
      </c>
      <c r="B29" s="19"/>
      <c r="C29" s="19"/>
      <c r="D29" s="20" t="str">
        <f>Server_P &amp; ":P060_Contribution Version"</f>
        <v>GRS:P060_Contribution Version</v>
      </c>
      <c r="E29" s="16" t="s">
        <v>3</v>
      </c>
      <c r="F29" s="119" t="str">
        <f ca="1">_xll.SUBNM(CONCATENATE(Server_P&amp;":P060_"&amp;"Contribution Version"),"","CO XLIC")</f>
        <v>CO XLIC</v>
      </c>
      <c r="G29" s="44"/>
      <c r="H29" s="44"/>
      <c r="I29" s="44"/>
      <c r="J29" s="44"/>
      <c r="K29" s="44"/>
      <c r="L29" s="44"/>
      <c r="M29" s="44"/>
    </row>
    <row r="30" spans="1:37" ht="13.5" hidden="1" outlineLevel="1" thickBot="1" x14ac:dyDescent="0.25">
      <c r="A30" s="19" t="s">
        <v>94</v>
      </c>
      <c r="B30" s="19"/>
      <c r="C30" s="19"/>
      <c r="D30" s="20" t="str">
        <f>Server_P &amp; ":P060_Account"</f>
        <v>GRS:P060_Account</v>
      </c>
      <c r="E30" s="16" t="s">
        <v>0</v>
      </c>
      <c r="F30" s="30" t="str">
        <f ca="1">_xll.SUBNM(CONCATENATE(Server_P&amp;":P060_"&amp;"Account"),"","TOTAL_P060_Account")</f>
        <v>TOTAL_P060_Account</v>
      </c>
      <c r="G30" s="44"/>
      <c r="H30" s="44"/>
      <c r="I30" s="44"/>
      <c r="J30" s="44"/>
      <c r="K30" s="44"/>
      <c r="L30" s="44"/>
      <c r="M30" s="44"/>
    </row>
    <row r="31" spans="1:37" ht="13.5" hidden="1" outlineLevel="1" thickBot="1" x14ac:dyDescent="0.25">
      <c r="A31" s="19" t="s">
        <v>51</v>
      </c>
      <c r="B31" s="19"/>
      <c r="C31" s="19"/>
      <c r="D31" s="20" t="str">
        <f>Server_P &amp; ":P060_Actuality"</f>
        <v>GRS:P060_Actuality</v>
      </c>
      <c r="E31" s="16" t="s">
        <v>4</v>
      </c>
      <c r="F31" s="30" t="str">
        <f>(IF(QESRun_P="AC","AC",IF(QESRun_P="APC",CONCATENATE(QESRun_P&amp;" total"),IF(LEFT(QESRun_P,3)="ROF",CONCATENATE(QESRun_P&amp;" "&amp;Quarter_P&amp;" "&amp;"Input"),CONCATENATE(QESRun_P&amp;" "&amp;Quarter_P&amp;" "&amp;Version_P&amp;" "&amp;"Input")))))</f>
        <v>QES16 Q4 E2 Input</v>
      </c>
      <c r="G31" s="44"/>
      <c r="H31" s="44"/>
      <c r="I31" s="44"/>
      <c r="J31" s="44"/>
      <c r="K31" s="44"/>
      <c r="L31" s="44"/>
      <c r="M31" s="44"/>
      <c r="N31" s="30"/>
    </row>
    <row r="32" spans="1:37" ht="13.5" hidden="1" outlineLevel="1" thickBot="1" x14ac:dyDescent="0.25">
      <c r="A32" s="4" t="s">
        <v>244</v>
      </c>
      <c r="B32" s="19"/>
      <c r="C32" s="19"/>
      <c r="D32" s="20" t="str">
        <f>Server_P &amp; ":P060_Company"</f>
        <v>GRS:P060_Company</v>
      </c>
      <c r="E32" s="16" t="s">
        <v>5</v>
      </c>
      <c r="F32" s="30" t="s">
        <v>244</v>
      </c>
      <c r="G32" s="44"/>
      <c r="H32" s="44"/>
      <c r="I32" s="44"/>
      <c r="J32" s="44"/>
      <c r="K32" s="44"/>
      <c r="L32" s="44"/>
      <c r="M32" s="44"/>
    </row>
    <row r="33" spans="1:34" ht="13.5" hidden="1" outlineLevel="1" thickBot="1" x14ac:dyDescent="0.25"/>
    <row r="34" spans="1:34" ht="13.5" hidden="1" outlineLevel="1" thickBot="1" x14ac:dyDescent="0.25">
      <c r="A34" s="19" t="s">
        <v>95</v>
      </c>
      <c r="B34" s="19"/>
      <c r="C34" s="19"/>
      <c r="D34" s="20" t="str">
        <f>Server_P &amp; ":P060_Origin Company"</f>
        <v>GRS:P060_Origin Company</v>
      </c>
      <c r="E34" s="16" t="s">
        <v>29</v>
      </c>
      <c r="F34" s="30" t="str">
        <f ca="1">_xll.SUBNM(CONCATENATE(Server_P&amp;":P060_"&amp;"Origin Company"),"","TOTAL_P060_Origin Company")</f>
        <v>TOTAL_P060_Origin Company</v>
      </c>
      <c r="G34" s="44"/>
      <c r="H34" s="44"/>
      <c r="I34" s="44"/>
      <c r="J34" s="44"/>
      <c r="K34" s="44"/>
      <c r="L34" s="44"/>
      <c r="M34" s="44"/>
    </row>
    <row r="35" spans="1:34" ht="13.5" hidden="1" outlineLevel="1" thickBot="1" x14ac:dyDescent="0.25">
      <c r="A35" s="19" t="s">
        <v>96</v>
      </c>
      <c r="B35" s="19"/>
      <c r="C35" s="19"/>
      <c r="D35" s="20" t="str">
        <f>Server_P &amp; ":P060_Counter Company"</f>
        <v>GRS:P060_Counter Company</v>
      </c>
      <c r="E35" s="16" t="s">
        <v>30</v>
      </c>
      <c r="F35" s="30" t="str">
        <f ca="1">_xll.SUBNM(CONCATENATE(Server_P&amp;":P060_"&amp;"Counter Company"),"","TOTAL_P060_Counter Company")</f>
        <v>TOTAL_P060_Counter Company</v>
      </c>
      <c r="G35" s="44"/>
      <c r="H35" s="44"/>
      <c r="I35" s="44"/>
      <c r="J35" s="44"/>
      <c r="K35" s="44"/>
      <c r="L35" s="44"/>
      <c r="M35" s="44"/>
    </row>
    <row r="36" spans="1:34" ht="13.5" hidden="1" outlineLevel="1" thickBot="1" x14ac:dyDescent="0.25">
      <c r="A36" s="19" t="s">
        <v>97</v>
      </c>
      <c r="B36" s="19"/>
      <c r="C36" s="19"/>
      <c r="D36" s="20" t="str">
        <f>Server_P &amp; ":P060_Journal Number"</f>
        <v>GRS:P060_Journal Number</v>
      </c>
      <c r="E36" s="16" t="s">
        <v>31</v>
      </c>
      <c r="F36" s="30" t="str">
        <f ca="1">_xll.SUBNM(CONCATENATE(Server_P&amp;":P060_"&amp;"Journal Number"),"","TOTAL_P060_Journal Number")</f>
        <v>TOTAL_P060_Journal Number</v>
      </c>
      <c r="G36" s="44"/>
      <c r="H36" s="44"/>
      <c r="I36" s="44"/>
      <c r="J36" s="44"/>
      <c r="K36" s="44"/>
      <c r="L36" s="44"/>
      <c r="M36" s="44"/>
    </row>
    <row r="37" spans="1:34" ht="13.5" hidden="1" outlineLevel="1" thickBot="1" x14ac:dyDescent="0.25">
      <c r="A37" s="19" t="str">
        <f>FAP_Measure(PeriodScope_I)</f>
        <v>Monthly</v>
      </c>
      <c r="B37" s="19"/>
      <c r="C37" s="19"/>
      <c r="D37" s="20" t="str">
        <f>Server_P &amp; ":P060_Measures"</f>
        <v>GRS:P060_Measures</v>
      </c>
      <c r="E37" s="16" t="s">
        <v>22</v>
      </c>
      <c r="F37" s="31" t="str">
        <f ca="1">_xll.SUBNM(CONCATENATE(Server_P&amp;":P060_"&amp;"Measures"),"","Monthly")</f>
        <v>Monthly</v>
      </c>
      <c r="G37" s="45"/>
      <c r="H37" s="45"/>
      <c r="I37" s="45"/>
      <c r="J37" s="45"/>
      <c r="K37" s="45"/>
      <c r="L37" s="45"/>
      <c r="M37" s="45"/>
    </row>
    <row r="38" spans="1:34" hidden="1" outlineLevel="1" x14ac:dyDescent="0.2"/>
    <row r="39" spans="1:34" s="26" customFormat="1" hidden="1" outlineLevel="1" x14ac:dyDescent="0.2">
      <c r="A39" s="19"/>
      <c r="B39" s="19"/>
      <c r="C39" s="19"/>
      <c r="D39" s="20"/>
      <c r="E39" s="16" t="s">
        <v>278</v>
      </c>
      <c r="F39" s="20" t="s">
        <v>277</v>
      </c>
      <c r="G39" s="16"/>
      <c r="H39" s="16"/>
      <c r="I39" s="16"/>
      <c r="J39" s="16"/>
      <c r="K39" s="16"/>
      <c r="L39" s="16"/>
      <c r="M39" s="16"/>
      <c r="AA39" s="92"/>
      <c r="AB39" s="92"/>
      <c r="AC39" s="92"/>
      <c r="AD39" s="92"/>
      <c r="AE39" s="92"/>
      <c r="AF39" s="92"/>
      <c r="AG39" s="92"/>
      <c r="AH39" s="92"/>
    </row>
    <row r="40" spans="1:34" s="26" customFormat="1" hidden="1" outlineLevel="1" x14ac:dyDescent="0.2">
      <c r="A40" s="28"/>
      <c r="B40" s="28"/>
      <c r="C40" s="28"/>
      <c r="D40" s="20"/>
      <c r="E40" s="16"/>
      <c r="F40" s="16"/>
      <c r="G40" s="16"/>
      <c r="H40" s="16"/>
      <c r="I40" s="16"/>
      <c r="J40" s="16"/>
      <c r="K40" s="16"/>
      <c r="L40" s="16"/>
      <c r="M40" s="16"/>
      <c r="AA40" s="92"/>
      <c r="AB40" s="92"/>
      <c r="AC40" s="92"/>
      <c r="AD40" s="92"/>
      <c r="AE40" s="92"/>
      <c r="AF40" s="92"/>
      <c r="AG40" s="92"/>
      <c r="AH40" s="92"/>
    </row>
    <row r="41" spans="1:34" s="26" customFormat="1" ht="23.25" customHeight="1" collapsed="1" x14ac:dyDescent="0.3">
      <c r="A41" s="28"/>
      <c r="B41" s="28"/>
      <c r="C41" s="28"/>
      <c r="D41" s="118" t="s">
        <v>324</v>
      </c>
      <c r="E41" s="75"/>
      <c r="F41" s="75"/>
      <c r="G41" s="75"/>
      <c r="H41" s="75"/>
      <c r="I41" s="75"/>
      <c r="J41" s="75"/>
      <c r="K41" s="75"/>
      <c r="L41" s="75"/>
      <c r="M41" s="75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</row>
    <row r="42" spans="1:34" s="26" customFormat="1" ht="13.5" thickBot="1" x14ac:dyDescent="0.25">
      <c r="A42" s="28"/>
      <c r="B42" s="28"/>
      <c r="C42" s="28"/>
      <c r="D42" s="74"/>
      <c r="E42" s="75"/>
      <c r="F42" s="75"/>
      <c r="G42" s="75"/>
      <c r="H42" s="75"/>
      <c r="I42" s="75"/>
      <c r="J42" s="75"/>
      <c r="K42" s="75"/>
      <c r="L42" s="75"/>
      <c r="M42" s="75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</row>
    <row r="43" spans="1:34" s="42" customFormat="1" ht="15" customHeight="1" thickBot="1" x14ac:dyDescent="0.25">
      <c r="A43" s="28"/>
      <c r="B43" s="28"/>
      <c r="C43" s="28"/>
      <c r="D43" s="74"/>
      <c r="E43" s="77" t="s">
        <v>240</v>
      </c>
      <c r="F43" s="139" t="s">
        <v>239</v>
      </c>
      <c r="G43" s="75"/>
      <c r="H43" s="75"/>
      <c r="I43" s="75"/>
      <c r="J43" s="75"/>
      <c r="K43" s="75"/>
      <c r="L43" s="75"/>
      <c r="M43" s="75"/>
      <c r="N43" s="76"/>
      <c r="O43" s="76"/>
      <c r="P43" s="99"/>
      <c r="Q43" s="97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</row>
    <row r="44" spans="1:34" ht="15" customHeight="1" thickBot="1" x14ac:dyDescent="0.25">
      <c r="A44" s="19" t="s">
        <v>69</v>
      </c>
      <c r="B44" s="19"/>
      <c r="C44" s="19"/>
      <c r="D44" s="91" t="str">
        <f>Server_P &amp; ":P060_Currency"</f>
        <v>GRS:P060_Currency</v>
      </c>
      <c r="E44" s="78" t="s">
        <v>1</v>
      </c>
      <c r="F44" s="94" t="s">
        <v>69</v>
      </c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97"/>
      <c r="R44" s="98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</row>
    <row r="45" spans="1:34" s="26" customFormat="1" ht="15" customHeight="1" thickBot="1" x14ac:dyDescent="0.25">
      <c r="A45" s="19" t="s">
        <v>44</v>
      </c>
      <c r="B45" s="19"/>
      <c r="C45" s="19"/>
      <c r="D45" s="74"/>
      <c r="E45" s="78" t="s">
        <v>7</v>
      </c>
      <c r="F45" s="95" t="s">
        <v>45</v>
      </c>
      <c r="G45" s="75"/>
      <c r="H45" s="75"/>
      <c r="I45" s="75"/>
      <c r="J45" s="75"/>
      <c r="K45" s="75"/>
      <c r="L45" s="75"/>
      <c r="M45" s="75"/>
      <c r="N45" s="79"/>
      <c r="O45" s="76"/>
      <c r="P45" s="76"/>
      <c r="Q45" s="97"/>
      <c r="R45" s="97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</row>
    <row r="46" spans="1:34" x14ac:dyDescent="0.2">
      <c r="D46" s="74"/>
      <c r="E46" s="75"/>
      <c r="F46" s="80"/>
      <c r="G46" s="80"/>
      <c r="H46" s="80"/>
      <c r="I46" s="80"/>
      <c r="J46" s="80"/>
      <c r="K46" s="80"/>
      <c r="L46" s="80"/>
      <c r="M46" s="80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</row>
    <row r="47" spans="1:34" ht="13.5" hidden="1" thickBot="1" x14ac:dyDescent="0.25">
      <c r="D47" s="74"/>
      <c r="E47" s="75"/>
      <c r="F47" s="81"/>
      <c r="G47" s="81"/>
      <c r="H47" s="81"/>
      <c r="I47" s="81"/>
      <c r="J47" s="81"/>
      <c r="K47" s="81"/>
      <c r="L47" s="81"/>
      <c r="M47" s="81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</row>
    <row r="48" spans="1:34" ht="15" hidden="1" customHeight="1" thickBot="1" x14ac:dyDescent="0.35">
      <c r="D48" s="90" t="str">
        <f>IF($F$43="Company","X"," ")</f>
        <v xml:space="preserve"> </v>
      </c>
      <c r="E48" s="87" t="s">
        <v>305</v>
      </c>
      <c r="F48" s="88" t="str">
        <f ca="1">_xll.SUBNM(CONCATENATE(Server_P&amp;":P060_"&amp;"company"),"","0001BE","Long Name")</f>
        <v>0001BE - KBC Bank NV part BEL</v>
      </c>
      <c r="G48" s="82" t="str">
        <f ca="1">_xll.DBRA(CompanyGroupingExt_V,L48,"local currency")</f>
        <v/>
      </c>
      <c r="H48" s="83" t="str">
        <f ca="1">IF($D48="x",$F$19,CompanyGrouping_P)</f>
        <v>CP BEL</v>
      </c>
      <c r="I48" s="84" t="s">
        <v>8</v>
      </c>
      <c r="J48" s="84" t="s">
        <v>83</v>
      </c>
      <c r="K48" s="84" t="s">
        <v>79</v>
      </c>
      <c r="L48" s="85" t="str">
        <f>+Company_P</f>
        <v>Total_P060_Company</v>
      </c>
      <c r="M48" s="136" t="str">
        <f ca="1">F48</f>
        <v>0001BE - KBC Bank NV part BEL</v>
      </c>
      <c r="N48" s="86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</row>
    <row r="49" spans="1:34" ht="15" hidden="1" customHeight="1" thickBot="1" x14ac:dyDescent="0.25">
      <c r="D49" s="137" t="str">
        <f>IF($F$43="subgroup","X"," ")</f>
        <v xml:space="preserve"> </v>
      </c>
      <c r="E49" s="87" t="s">
        <v>241</v>
      </c>
      <c r="F49" s="89" t="s">
        <v>224</v>
      </c>
      <c r="G49" s="82" t="str">
        <f ca="1">_xll.DBRA(CompanyGroupingExt_V,M49,"local currency")</f>
        <v>EUR</v>
      </c>
      <c r="H49" s="82" t="str">
        <f>INDEX(SubgroupSelection,$V$1,2)</f>
        <v>CL CSOB SR</v>
      </c>
      <c r="I49" s="84" t="s">
        <v>9</v>
      </c>
      <c r="J49" s="84" t="s">
        <v>83</v>
      </c>
      <c r="K49" s="84" t="s">
        <v>71</v>
      </c>
      <c r="L49" s="85" t="str">
        <f>+Company_P</f>
        <v>Total_P060_Company</v>
      </c>
      <c r="M49" s="84" t="str">
        <f ca="1">+CompanyGrouping_P</f>
        <v>CP BEL</v>
      </c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</row>
    <row r="50" spans="1:34" ht="15" hidden="1" customHeight="1" thickBot="1" x14ac:dyDescent="0.25">
      <c r="D50" s="137" t="str">
        <f>IF($F$43="BU","X"," ")</f>
        <v>X</v>
      </c>
      <c r="E50" s="87" t="s">
        <v>242</v>
      </c>
      <c r="F50" s="89" t="s">
        <v>215</v>
      </c>
      <c r="G50" s="82" t="str">
        <f ca="1">_xll.DBRA(CompanyGroupingExt_V,M50,"local currency")</f>
        <v>EUR</v>
      </c>
      <c r="H50" s="82" t="str">
        <f>INDEX(BuSelection,$S$1,2)</f>
        <v>BA FIN</v>
      </c>
      <c r="I50" s="84" t="s">
        <v>8</v>
      </c>
      <c r="J50" s="84" t="s">
        <v>70</v>
      </c>
      <c r="K50" s="84" t="s">
        <v>71</v>
      </c>
      <c r="L50" s="85" t="str">
        <f>+Company_P</f>
        <v>Total_P060_Company</v>
      </c>
      <c r="M50" s="84" t="str">
        <f ca="1">+CompanyGrouping_P</f>
        <v>CP BEL</v>
      </c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</row>
    <row r="51" spans="1:34" ht="15" hidden="1" customHeight="1" thickBot="1" x14ac:dyDescent="0.25">
      <c r="D51" s="137" t="str">
        <f>IF($F$43="KBC","X"," ")</f>
        <v xml:space="preserve"> </v>
      </c>
      <c r="E51" s="87" t="s">
        <v>204</v>
      </c>
      <c r="F51" s="85" t="s">
        <v>306</v>
      </c>
      <c r="G51" s="82" t="str">
        <f>"EUR"</f>
        <v>EUR</v>
      </c>
      <c r="H51" s="82" t="str">
        <f>INDEX(BuSelection,$S$1,2)</f>
        <v>BA FIN</v>
      </c>
      <c r="I51" s="84" t="s">
        <v>8</v>
      </c>
      <c r="J51" s="84" t="s">
        <v>70</v>
      </c>
      <c r="K51" s="84" t="s">
        <v>71</v>
      </c>
      <c r="L51" s="85" t="s">
        <v>204</v>
      </c>
      <c r="M51" s="84" t="str">
        <f ca="1">+CompanyGrouping_P</f>
        <v>CP BEL</v>
      </c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</row>
    <row r="52" spans="1:34" hidden="1" x14ac:dyDescent="0.2">
      <c r="D52" s="74"/>
      <c r="E52" s="75"/>
      <c r="F52" s="80"/>
      <c r="G52" s="80"/>
      <c r="H52" s="80"/>
      <c r="I52" s="80"/>
      <c r="J52" s="80"/>
      <c r="K52" s="80"/>
      <c r="L52" s="80"/>
      <c r="M52" s="80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</row>
    <row r="53" spans="1:34" ht="15" hidden="1" customHeight="1" x14ac:dyDescent="0.25">
      <c r="D53" s="74"/>
      <c r="E53" s="96" t="s">
        <v>312</v>
      </c>
      <c r="F53" s="115" t="s">
        <v>4</v>
      </c>
      <c r="G53" s="116"/>
      <c r="H53" s="116"/>
      <c r="I53" s="116"/>
      <c r="J53" s="116"/>
      <c r="K53" s="116"/>
      <c r="L53" s="116"/>
      <c r="M53" s="116"/>
      <c r="N53" s="115"/>
      <c r="O53" s="75" t="s">
        <v>308</v>
      </c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</row>
    <row r="54" spans="1:34" ht="9" hidden="1" customHeight="1" thickBot="1" x14ac:dyDescent="0.25"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</row>
    <row r="55" spans="1:34" ht="15" hidden="1" customHeight="1" thickBot="1" x14ac:dyDescent="0.3">
      <c r="D55" s="74"/>
      <c r="E55" s="75"/>
      <c r="F55" s="150" t="s">
        <v>313</v>
      </c>
      <c r="G55" s="151"/>
      <c r="H55" s="151"/>
      <c r="I55" s="151"/>
      <c r="J55" s="151"/>
      <c r="K55" s="151"/>
      <c r="L55" s="151"/>
      <c r="M55" s="151"/>
      <c r="N55" s="152" t="s">
        <v>314</v>
      </c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</row>
    <row r="56" spans="1:34" ht="10.5" hidden="1" customHeight="1" thickBot="1" x14ac:dyDescent="0.25">
      <c r="D56" s="74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</row>
    <row r="57" spans="1:34" ht="15" hidden="1" customHeight="1" thickBot="1" x14ac:dyDescent="0.25">
      <c r="D57" s="74"/>
      <c r="E57" s="108" t="s">
        <v>323</v>
      </c>
      <c r="F57" s="143" t="s">
        <v>297</v>
      </c>
      <c r="G57" s="144"/>
      <c r="H57" s="144"/>
      <c r="I57" s="144"/>
      <c r="J57" s="144"/>
      <c r="K57" s="144"/>
      <c r="L57" s="144"/>
      <c r="M57" s="144"/>
      <c r="N57" s="143" t="s">
        <v>297</v>
      </c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</row>
    <row r="58" spans="1:34" ht="15" hidden="1" customHeight="1" outlineLevel="1" thickBot="1" x14ac:dyDescent="0.25">
      <c r="D58" s="74"/>
      <c r="E58" s="172" t="s">
        <v>310</v>
      </c>
      <c r="F58" s="173" t="str">
        <f>IF(QESRunInput_P="AC Clone",LEFT(QESRunInput_P,2),QESRunInput_P)</f>
        <v>QES16</v>
      </c>
      <c r="G58" s="173"/>
      <c r="H58" s="173"/>
      <c r="I58" s="173"/>
      <c r="J58" s="173"/>
      <c r="K58" s="173"/>
      <c r="L58" s="173"/>
      <c r="M58" s="173"/>
      <c r="N58" s="174" t="str">
        <f>IF(QESRunPrevInput_P="AC Clone",LEFT(QESRunPrevInput_P,2),QESRunPrevInput_P)</f>
        <v>QES16</v>
      </c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</row>
    <row r="59" spans="1:34" s="142" customFormat="1" ht="9.9499999999999993" hidden="1" customHeight="1" collapsed="1" thickBot="1" x14ac:dyDescent="0.25">
      <c r="A59" s="28"/>
      <c r="B59" s="28"/>
      <c r="C59" s="28"/>
      <c r="D59" s="141"/>
      <c r="E59" s="148"/>
      <c r="F59" s="140"/>
      <c r="G59" s="140"/>
      <c r="H59" s="140"/>
      <c r="I59" s="140"/>
      <c r="J59" s="140"/>
      <c r="K59" s="140"/>
      <c r="L59" s="140"/>
      <c r="M59" s="140"/>
      <c r="N59" s="14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</row>
    <row r="60" spans="1:34" ht="15" hidden="1" customHeight="1" thickBot="1" x14ac:dyDescent="0.25">
      <c r="D60" s="74"/>
      <c r="E60" s="108" t="s">
        <v>286</v>
      </c>
      <c r="F60" s="143" t="s">
        <v>290</v>
      </c>
      <c r="G60" s="144"/>
      <c r="H60" s="144"/>
      <c r="I60" s="144"/>
      <c r="J60" s="144"/>
      <c r="K60" s="144"/>
      <c r="L60" s="144"/>
      <c r="M60" s="144"/>
      <c r="N60" s="143" t="s">
        <v>290</v>
      </c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</row>
    <row r="61" spans="1:34" ht="9.9499999999999993" hidden="1" customHeight="1" thickBot="1" x14ac:dyDescent="0.25">
      <c r="D61" s="74"/>
      <c r="E61" s="148"/>
      <c r="F61" s="147"/>
      <c r="G61" s="145"/>
      <c r="H61" s="145"/>
      <c r="I61" s="145"/>
      <c r="J61" s="145"/>
      <c r="K61" s="145"/>
      <c r="L61" s="145"/>
      <c r="M61" s="145"/>
      <c r="N61" s="146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</row>
    <row r="62" spans="1:34" ht="15" hidden="1" customHeight="1" thickBot="1" x14ac:dyDescent="0.25">
      <c r="D62" s="74"/>
      <c r="E62" s="108" t="s">
        <v>298</v>
      </c>
      <c r="F62" s="143" t="s">
        <v>296</v>
      </c>
      <c r="G62" s="144"/>
      <c r="H62" s="144"/>
      <c r="I62" s="144"/>
      <c r="J62" s="144"/>
      <c r="K62" s="144"/>
      <c r="L62" s="144"/>
      <c r="M62" s="144"/>
      <c r="N62" s="143" t="s">
        <v>295</v>
      </c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</row>
    <row r="63" spans="1:34" ht="15" hidden="1" customHeight="1" thickBot="1" x14ac:dyDescent="0.25">
      <c r="D63" s="74"/>
      <c r="E63" s="75"/>
      <c r="F63" s="80"/>
      <c r="G63" s="80"/>
      <c r="H63" s="80"/>
      <c r="I63" s="80"/>
      <c r="J63" s="80"/>
      <c r="K63" s="80"/>
      <c r="L63" s="80"/>
      <c r="M63" s="80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</row>
    <row r="64" spans="1:34" ht="15" hidden="1" customHeight="1" thickBot="1" x14ac:dyDescent="0.25">
      <c r="D64" s="74"/>
      <c r="E64" s="75"/>
      <c r="F64" s="171" t="str">
        <f>VLOOKUP(QESRunInput_P,ServerCube,2)</f>
        <v>GRS:P060_GRS_Clone</v>
      </c>
      <c r="G64" s="169"/>
      <c r="H64" s="169"/>
      <c r="I64" s="169"/>
      <c r="J64" s="169"/>
      <c r="K64" s="169"/>
      <c r="L64" s="169"/>
      <c r="M64" s="169"/>
      <c r="N64" s="170" t="str">
        <f>VLOOKUP(QESRunPrevInput_P,ServerCube,2)</f>
        <v>GRS:P060_GRS_Clone</v>
      </c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</row>
    <row r="65" spans="4:34" ht="27" hidden="1" customHeight="1" x14ac:dyDescent="0.2">
      <c r="D65" s="74"/>
      <c r="E65" s="153"/>
      <c r="F65" s="153"/>
      <c r="G65" s="80"/>
      <c r="H65" s="80"/>
      <c r="I65" s="80"/>
      <c r="J65" s="80"/>
      <c r="K65" s="80"/>
      <c r="L65" s="80"/>
      <c r="M65" s="80"/>
      <c r="N65" s="80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</row>
    <row r="66" spans="4:34" ht="27" customHeight="1" x14ac:dyDescent="0.2">
      <c r="D66" s="74"/>
      <c r="E66" s="153"/>
      <c r="F66" s="153"/>
      <c r="G66" s="80"/>
      <c r="H66" s="80"/>
      <c r="I66" s="80"/>
      <c r="J66" s="80"/>
      <c r="K66" s="80"/>
      <c r="L66" s="80"/>
      <c r="M66" s="80"/>
      <c r="N66" s="80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</row>
    <row r="67" spans="4:34" ht="15" customHeight="1" x14ac:dyDescent="0.25">
      <c r="D67" s="74"/>
      <c r="E67" s="96" t="s">
        <v>315</v>
      </c>
      <c r="F67" s="115"/>
      <c r="G67" s="116"/>
      <c r="H67" s="116"/>
      <c r="I67" s="116"/>
      <c r="J67" s="116"/>
      <c r="K67" s="116"/>
      <c r="L67" s="116"/>
      <c r="M67" s="80"/>
      <c r="N67" s="80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</row>
    <row r="68" spans="4:34" ht="7.5" customHeight="1" thickBot="1" x14ac:dyDescent="0.25">
      <c r="D68" s="74"/>
      <c r="E68" s="74"/>
      <c r="F68" s="74"/>
      <c r="G68" s="80"/>
      <c r="H68" s="80"/>
      <c r="I68" s="80"/>
      <c r="J68" s="80"/>
      <c r="K68" s="80"/>
      <c r="L68" s="80"/>
      <c r="M68" s="80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</row>
    <row r="69" spans="4:34" ht="15" customHeight="1" thickBot="1" x14ac:dyDescent="0.25">
      <c r="D69" s="128"/>
      <c r="E69" s="108" t="s">
        <v>307</v>
      </c>
      <c r="F69" s="138">
        <v>201706</v>
      </c>
      <c r="G69" s="113"/>
      <c r="H69" s="113"/>
      <c r="I69" s="113"/>
      <c r="J69" s="113"/>
      <c r="K69" s="113"/>
      <c r="L69" s="113"/>
      <c r="M69" s="113"/>
      <c r="N69" s="112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</row>
    <row r="70" spans="4:34" x14ac:dyDescent="0.2">
      <c r="D70" s="130"/>
      <c r="E70" s="112"/>
      <c r="F70" s="129" t="s">
        <v>620</v>
      </c>
      <c r="G70" s="113"/>
      <c r="H70" s="113"/>
      <c r="I70" s="113"/>
      <c r="J70" s="113"/>
      <c r="K70" s="113"/>
      <c r="L70" s="113"/>
      <c r="M70" s="113"/>
      <c r="N70" s="129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</row>
    <row r="71" spans="4:34" x14ac:dyDescent="0.2">
      <c r="D71" s="131"/>
      <c r="E71" s="132"/>
      <c r="F71" s="133"/>
      <c r="G71" s="133"/>
      <c r="H71" s="133"/>
      <c r="I71" s="133"/>
      <c r="J71" s="133"/>
      <c r="K71" s="133"/>
      <c r="L71" s="133"/>
      <c r="M71" s="133"/>
      <c r="N71" s="132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</row>
    <row r="72" spans="4:34" ht="15.75" x14ac:dyDescent="0.25">
      <c r="D72" s="74"/>
      <c r="E72" s="175"/>
      <c r="F72" s="80"/>
      <c r="G72" s="80"/>
      <c r="H72" s="80"/>
      <c r="I72" s="80"/>
      <c r="J72" s="80"/>
      <c r="K72" s="80"/>
      <c r="L72" s="80"/>
      <c r="M72" s="80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</row>
    <row r="73" spans="4:34" x14ac:dyDescent="0.2">
      <c r="D73" s="74"/>
      <c r="E73" s="75"/>
      <c r="F73" s="80"/>
      <c r="G73" s="80"/>
      <c r="H73" s="80"/>
      <c r="I73" s="80"/>
      <c r="J73" s="80"/>
      <c r="K73" s="80"/>
      <c r="L73" s="80"/>
      <c r="M73" s="80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</row>
    <row r="74" spans="4:34" x14ac:dyDescent="0.2">
      <c r="D74" s="74"/>
      <c r="E74" s="75"/>
      <c r="F74" s="80"/>
      <c r="G74" s="80"/>
      <c r="H74" s="80"/>
      <c r="I74" s="80"/>
      <c r="J74" s="80"/>
      <c r="K74" s="80"/>
      <c r="L74" s="80"/>
      <c r="M74" s="80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</row>
    <row r="75" spans="4:34" x14ac:dyDescent="0.2">
      <c r="D75" s="74"/>
      <c r="E75" s="75"/>
      <c r="F75" s="80"/>
      <c r="G75" s="80"/>
      <c r="H75" s="80"/>
      <c r="I75" s="80"/>
      <c r="J75" s="80"/>
      <c r="K75" s="80"/>
      <c r="L75" s="80"/>
      <c r="M75" s="80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</row>
    <row r="76" spans="4:34" x14ac:dyDescent="0.2">
      <c r="D76" s="74"/>
      <c r="E76" s="75"/>
      <c r="F76" s="80"/>
      <c r="G76" s="80"/>
      <c r="H76" s="80"/>
      <c r="I76" s="80"/>
      <c r="J76" s="80"/>
      <c r="K76" s="80"/>
      <c r="L76" s="80"/>
      <c r="M76" s="80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</row>
    <row r="77" spans="4:34" x14ac:dyDescent="0.2">
      <c r="D77" s="74"/>
      <c r="E77" s="75"/>
      <c r="F77" s="80"/>
      <c r="G77" s="80"/>
      <c r="H77" s="80"/>
      <c r="I77" s="80"/>
      <c r="J77" s="80"/>
      <c r="K77" s="80"/>
      <c r="L77" s="80"/>
      <c r="M77" s="80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</row>
    <row r="78" spans="4:34" x14ac:dyDescent="0.2">
      <c r="D78" s="74"/>
      <c r="E78" s="75"/>
      <c r="F78" s="80"/>
      <c r="G78" s="80"/>
      <c r="H78" s="80"/>
      <c r="I78" s="80"/>
      <c r="J78" s="80"/>
      <c r="K78" s="80"/>
      <c r="L78" s="80"/>
      <c r="M78" s="80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</row>
    <row r="79" spans="4:34" x14ac:dyDescent="0.2">
      <c r="D79" s="74"/>
      <c r="E79" s="75"/>
      <c r="F79" s="80"/>
      <c r="G79" s="80"/>
      <c r="H79" s="80"/>
      <c r="I79" s="80"/>
      <c r="J79" s="80"/>
      <c r="K79" s="80"/>
      <c r="L79" s="80"/>
      <c r="M79" s="80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</row>
    <row r="80" spans="4:34" x14ac:dyDescent="0.2">
      <c r="D80" s="74"/>
      <c r="E80" s="75"/>
      <c r="F80" s="80"/>
      <c r="G80" s="80"/>
      <c r="H80" s="80"/>
      <c r="I80" s="80"/>
      <c r="J80" s="80"/>
      <c r="K80" s="80"/>
      <c r="L80" s="80"/>
      <c r="M80" s="80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</row>
    <row r="81" spans="4:34" x14ac:dyDescent="0.2">
      <c r="D81" s="74"/>
      <c r="E81" s="75"/>
      <c r="F81" s="80"/>
      <c r="G81" s="80"/>
      <c r="H81" s="80"/>
      <c r="I81" s="80"/>
      <c r="J81" s="80"/>
      <c r="K81" s="80"/>
      <c r="L81" s="80"/>
      <c r="M81" s="80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</row>
    <row r="82" spans="4:34" x14ac:dyDescent="0.2">
      <c r="D82" s="74"/>
      <c r="E82" s="75"/>
      <c r="F82" s="80"/>
      <c r="G82" s="80"/>
      <c r="H82" s="80"/>
      <c r="I82" s="80"/>
      <c r="J82" s="80"/>
      <c r="K82" s="80"/>
      <c r="L82" s="80"/>
      <c r="M82" s="80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</row>
    <row r="83" spans="4:34" x14ac:dyDescent="0.2">
      <c r="D83" s="74"/>
      <c r="E83" s="75"/>
      <c r="F83" s="80"/>
      <c r="G83" s="80"/>
      <c r="H83" s="80"/>
      <c r="I83" s="80"/>
      <c r="J83" s="80"/>
      <c r="K83" s="80"/>
      <c r="L83" s="80"/>
      <c r="M83" s="80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</row>
    <row r="84" spans="4:34" x14ac:dyDescent="0.2">
      <c r="D84" s="74"/>
      <c r="E84" s="75"/>
      <c r="F84" s="80"/>
      <c r="G84" s="80"/>
      <c r="H84" s="80"/>
      <c r="I84" s="80"/>
      <c r="J84" s="80"/>
      <c r="K84" s="80"/>
      <c r="L84" s="80"/>
      <c r="M84" s="80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</row>
    <row r="85" spans="4:34" x14ac:dyDescent="0.2">
      <c r="D85" s="74"/>
      <c r="E85" s="75"/>
      <c r="F85" s="80"/>
      <c r="G85" s="80"/>
      <c r="H85" s="80"/>
      <c r="I85" s="80"/>
      <c r="J85" s="80"/>
      <c r="K85" s="80"/>
      <c r="L85" s="80"/>
      <c r="M85" s="80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</row>
    <row r="86" spans="4:34" x14ac:dyDescent="0.2">
      <c r="D86" s="74"/>
      <c r="E86" s="75"/>
      <c r="F86" s="80"/>
      <c r="G86" s="80"/>
      <c r="H86" s="80"/>
      <c r="I86" s="80"/>
      <c r="J86" s="80"/>
      <c r="K86" s="80"/>
      <c r="L86" s="80"/>
      <c r="M86" s="80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</row>
  </sheetData>
  <sheetProtection selectLockedCells="1" selectUnlockedCells="1"/>
  <conditionalFormatting sqref="D49:F50 H49:M50 D48:M48">
    <cfRule type="expression" dxfId="2" priority="3">
      <formula>$D48="X"</formula>
    </cfRule>
  </conditionalFormatting>
  <conditionalFormatting sqref="D51:F51 H51:M51">
    <cfRule type="expression" dxfId="1" priority="2">
      <formula>$D51="X"</formula>
    </cfRule>
  </conditionalFormatting>
  <conditionalFormatting sqref="G49:G51">
    <cfRule type="expression" dxfId="0" priority="1">
      <formula>$D49="X"</formula>
    </cfRule>
  </conditionalFormatting>
  <dataValidations count="12">
    <dataValidation type="list" allowBlank="1" showInputMessage="1" showErrorMessage="1" error="Please select value from list" sqref="F45">
      <formula1>UnitsText_List</formula1>
    </dataValidation>
    <dataValidation type="list" allowBlank="1" showInputMessage="1" showErrorMessage="1" error="Please select value from list" sqref="F37:M37">
      <formula1>Measures_List</formula1>
    </dataValidation>
    <dataValidation type="list" allowBlank="1" showInputMessage="1" showErrorMessage="1" error="Please select value from list" sqref="F4:M5">
      <formula1>TrueFalse_List</formula1>
    </dataValidation>
    <dataValidation type="list" allowBlank="1" showInputMessage="1" showErrorMessage="1" error="Please select value from list" sqref="F8:M8">
      <formula1>PeriodScopes_List</formula1>
    </dataValidation>
    <dataValidation type="list" allowBlank="1" showInputMessage="1" showErrorMessage="1" sqref="F43">
      <formula1>$O$1:$O$4</formula1>
    </dataValidation>
    <dataValidation type="list" allowBlank="1" showInputMessage="1" showErrorMessage="1" sqref="F49">
      <formula1>$T$1:$T$10</formula1>
    </dataValidation>
    <dataValidation type="list" allowBlank="1" showInputMessage="1" showErrorMessage="1" sqref="F50">
      <formula1>$Q$1:$Q$13</formula1>
    </dataValidation>
    <dataValidation type="list" allowBlank="1" showInputMessage="1" showErrorMessage="1" sqref="F62 N62">
      <formula1>$AJ$1:$AJ$7</formula1>
    </dataValidation>
    <dataValidation type="list" allowBlank="1" showInputMessage="1" showErrorMessage="1" sqref="F60 N60">
      <formula1>$Q$16:$Q$20</formula1>
    </dataValidation>
    <dataValidation type="list" allowBlank="1" showInputMessage="1" showErrorMessage="1" sqref="N3">
      <formula1>$AF$2:$AF$3</formula1>
    </dataValidation>
    <dataValidation type="list" allowBlank="1" showInputMessage="1" showErrorMessage="1" sqref="F44">
      <formula1>$Z$1:$Z$2</formula1>
    </dataValidation>
    <dataValidation type="list" allowBlank="1" showInputMessage="1" showErrorMessage="1" sqref="F57 N57">
      <formula1>$AH$1:$AH$9</formula1>
    </dataValidation>
  </dataValidations>
  <pageMargins left="0.70866141732283472" right="0.70866141732283472" top="0.74803149606299213" bottom="0.74803149606299213" header="0.31496062992125984" footer="0.31496062992125984"/>
  <pageSetup paperSize="8" scale="5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ocalLists"/>
  <dimension ref="A1:S150"/>
  <sheetViews>
    <sheetView topLeftCell="A46" workbookViewId="0">
      <selection activeCell="G57" sqref="G57"/>
    </sheetView>
  </sheetViews>
  <sheetFormatPr defaultColWidth="24.5703125" defaultRowHeight="12.75" x14ac:dyDescent="0.2"/>
  <cols>
    <col min="1" max="1" width="20.42578125" style="26" customWidth="1"/>
    <col min="2" max="2" width="22" style="26" customWidth="1"/>
    <col min="3" max="3" width="17.140625" style="26" customWidth="1"/>
    <col min="4" max="4" width="18.5703125" style="26" customWidth="1"/>
    <col min="5" max="5" width="19.85546875" style="26" customWidth="1"/>
    <col min="6" max="6" width="32.7109375" style="26" customWidth="1"/>
    <col min="7" max="7" width="43.28515625" style="26" customWidth="1"/>
    <col min="8" max="8" width="19.140625" style="26" bestFit="1" customWidth="1"/>
    <col min="9" max="9" width="31.85546875" style="22" customWidth="1"/>
    <col min="10" max="10" width="23.28515625" style="22" bestFit="1" customWidth="1"/>
    <col min="11" max="11" width="27.140625" style="26" bestFit="1" customWidth="1"/>
    <col min="12" max="12" width="18.42578125" style="26" bestFit="1" customWidth="1"/>
    <col min="13" max="13" width="15.85546875" style="16" bestFit="1" customWidth="1"/>
    <col min="14" max="14" width="24.5703125" style="26"/>
    <col min="15" max="15" width="31.7109375" style="26" customWidth="1"/>
    <col min="16" max="16384" width="24.5703125" style="26"/>
  </cols>
  <sheetData>
    <row r="1" spans="1:19" x14ac:dyDescent="0.2">
      <c r="A1" s="37" t="s">
        <v>46</v>
      </c>
      <c r="B1" s="37" t="s">
        <v>76</v>
      </c>
      <c r="C1" s="37" t="s">
        <v>47</v>
      </c>
      <c r="D1" s="37" t="s">
        <v>48</v>
      </c>
      <c r="E1" s="37" t="s">
        <v>108</v>
      </c>
      <c r="F1" s="37" t="s">
        <v>109</v>
      </c>
      <c r="G1" s="37" t="s">
        <v>110</v>
      </c>
      <c r="H1" s="37" t="s">
        <v>111</v>
      </c>
      <c r="I1" s="37" t="s">
        <v>205</v>
      </c>
      <c r="J1" s="37" t="s">
        <v>112</v>
      </c>
      <c r="K1" s="37" t="s">
        <v>113</v>
      </c>
      <c r="L1" s="37" t="s">
        <v>114</v>
      </c>
      <c r="M1" s="38" t="s">
        <v>115</v>
      </c>
      <c r="N1" s="21" t="s">
        <v>49</v>
      </c>
      <c r="O1" s="21" t="s">
        <v>77</v>
      </c>
      <c r="P1" s="41" t="s">
        <v>211</v>
      </c>
      <c r="Q1" s="41" t="s">
        <v>212</v>
      </c>
      <c r="R1" s="41" t="s">
        <v>213</v>
      </c>
      <c r="S1" s="41" t="s">
        <v>214</v>
      </c>
    </row>
    <row r="2" spans="1:19" x14ac:dyDescent="0.2">
      <c r="A2" s="26" t="s">
        <v>34</v>
      </c>
      <c r="B2" s="22" t="str">
        <f ca="1">_xll.DFRST(MeasureExt_V)</f>
        <v>Comment</v>
      </c>
      <c r="C2" s="22" t="s">
        <v>44</v>
      </c>
      <c r="D2" s="6">
        <v>1</v>
      </c>
      <c r="E2" s="25" t="b">
        <v>1</v>
      </c>
      <c r="F2" s="26" t="s">
        <v>98</v>
      </c>
      <c r="G2" s="34" t="s">
        <v>40</v>
      </c>
      <c r="H2" s="26" t="s">
        <v>78</v>
      </c>
      <c r="I2" s="26" t="s">
        <v>9</v>
      </c>
      <c r="J2" s="26" t="s">
        <v>70</v>
      </c>
      <c r="K2" s="26" t="s">
        <v>79</v>
      </c>
      <c r="L2" s="26" t="s">
        <v>51</v>
      </c>
      <c r="M2" s="16" t="s">
        <v>67</v>
      </c>
      <c r="N2" s="27" t="s">
        <v>136</v>
      </c>
      <c r="O2" s="27" t="s">
        <v>100</v>
      </c>
      <c r="P2" s="39" t="s">
        <v>98</v>
      </c>
      <c r="Q2" s="39" t="s">
        <v>98</v>
      </c>
      <c r="R2" s="39" t="s">
        <v>98</v>
      </c>
      <c r="S2" s="39" t="s">
        <v>98</v>
      </c>
    </row>
    <row r="3" spans="1:19" x14ac:dyDescent="0.2">
      <c r="A3" s="22" t="s">
        <v>18</v>
      </c>
      <c r="B3" s="26" t="s">
        <v>117</v>
      </c>
      <c r="C3" s="26" t="s">
        <v>6</v>
      </c>
      <c r="D3" s="6">
        <v>1000</v>
      </c>
      <c r="E3" s="25" t="b">
        <v>0</v>
      </c>
      <c r="F3" s="25" t="s">
        <v>118</v>
      </c>
      <c r="G3" s="34" t="s">
        <v>41</v>
      </c>
      <c r="H3" s="22" t="str">
        <f ca="1">_xll.ELCOMP(Dim3Ext_V,"GEO Total",1)</f>
        <v>BELG</v>
      </c>
      <c r="I3" s="26" t="s">
        <v>8</v>
      </c>
      <c r="J3" s="26" t="s">
        <v>80</v>
      </c>
      <c r="K3" s="26" t="s">
        <v>71</v>
      </c>
      <c r="L3" s="22"/>
      <c r="M3" s="16" t="s">
        <v>66</v>
      </c>
      <c r="N3" s="27" t="s">
        <v>100</v>
      </c>
      <c r="O3" s="32" t="s">
        <v>136</v>
      </c>
      <c r="P3" s="39" t="s">
        <v>204</v>
      </c>
      <c r="Q3" s="39" t="s">
        <v>123</v>
      </c>
      <c r="R3" s="40" t="s">
        <v>118</v>
      </c>
      <c r="S3" s="40" t="s">
        <v>118</v>
      </c>
    </row>
    <row r="4" spans="1:19" x14ac:dyDescent="0.2">
      <c r="A4" s="26" t="s">
        <v>35</v>
      </c>
      <c r="B4" s="26" t="s">
        <v>120</v>
      </c>
      <c r="C4" s="26" t="s">
        <v>45</v>
      </c>
      <c r="D4" s="6">
        <v>1000000</v>
      </c>
      <c r="F4" s="26" t="s">
        <v>121</v>
      </c>
      <c r="G4" s="34" t="s">
        <v>153</v>
      </c>
      <c r="H4" s="22" t="str">
        <f ca="1">_xll.ELCOMP(Dim3Ext_V,"GEO Total",2)</f>
        <v>EUCE</v>
      </c>
      <c r="I4" s="26" t="s">
        <v>33</v>
      </c>
      <c r="J4" s="26" t="s">
        <v>81</v>
      </c>
      <c r="M4" s="16" t="s">
        <v>65</v>
      </c>
      <c r="P4" s="39"/>
      <c r="Q4" s="39" t="s">
        <v>129</v>
      </c>
      <c r="R4" s="39" t="s">
        <v>121</v>
      </c>
      <c r="S4" s="39" t="s">
        <v>121</v>
      </c>
    </row>
    <row r="5" spans="1:19" x14ac:dyDescent="0.2">
      <c r="F5" s="26" t="s">
        <v>123</v>
      </c>
      <c r="G5" s="34" t="s">
        <v>154</v>
      </c>
      <c r="H5" s="22" t="str">
        <f ca="1">_xll.ELCOMP(Dim3Ext_V,"GEO Total",3)</f>
        <v>EUNC</v>
      </c>
      <c r="I5" s="26" t="s">
        <v>82</v>
      </c>
      <c r="J5" s="26" t="s">
        <v>83</v>
      </c>
      <c r="M5" s="16" t="s">
        <v>64</v>
      </c>
      <c r="P5" s="39"/>
      <c r="Q5" s="39"/>
      <c r="R5" s="39" t="s">
        <v>125</v>
      </c>
      <c r="S5" s="39" t="s">
        <v>123</v>
      </c>
    </row>
    <row r="6" spans="1:19" x14ac:dyDescent="0.2">
      <c r="F6" s="26" t="s">
        <v>125</v>
      </c>
      <c r="G6" s="34" t="s">
        <v>155</v>
      </c>
      <c r="H6" s="22" t="str">
        <f ca="1">_xll.ELCOMP(Dim3Ext_V,"GEO Total",4)</f>
        <v>IFIN</v>
      </c>
      <c r="I6" s="26"/>
      <c r="J6" s="26" t="s">
        <v>84</v>
      </c>
      <c r="M6" s="16" t="s">
        <v>63</v>
      </c>
      <c r="P6" s="39"/>
      <c r="Q6" s="39"/>
      <c r="R6" s="39" t="s">
        <v>126</v>
      </c>
      <c r="S6" s="39" t="s">
        <v>125</v>
      </c>
    </row>
    <row r="7" spans="1:19" x14ac:dyDescent="0.2">
      <c r="F7" s="26" t="s">
        <v>126</v>
      </c>
      <c r="G7" s="34" t="s">
        <v>156</v>
      </c>
      <c r="H7" s="22" t="str">
        <f ca="1">_xll.ELCOMP(Dim3Ext_V,"GEO Total",5)</f>
        <v>NECE</v>
      </c>
      <c r="I7" s="26"/>
      <c r="J7" s="26" t="s">
        <v>85</v>
      </c>
      <c r="M7" s="16" t="s">
        <v>62</v>
      </c>
      <c r="P7" s="39"/>
      <c r="Q7" s="39"/>
      <c r="R7" s="39" t="s">
        <v>127</v>
      </c>
      <c r="S7" s="39" t="s">
        <v>126</v>
      </c>
    </row>
    <row r="8" spans="1:19" x14ac:dyDescent="0.2">
      <c r="F8" s="26" t="s">
        <v>127</v>
      </c>
      <c r="G8" s="34" t="s">
        <v>157</v>
      </c>
      <c r="H8" s="22" t="str">
        <f ca="1">_xll.ELCOMP(Dim3Ext_V,"GEO Total",6)</f>
        <v>NENC</v>
      </c>
      <c r="I8" s="26"/>
      <c r="J8" s="26" t="s">
        <v>86</v>
      </c>
      <c r="M8" s="16" t="s">
        <v>61</v>
      </c>
      <c r="P8" s="39"/>
      <c r="Q8" s="39"/>
      <c r="R8" s="39" t="s">
        <v>128</v>
      </c>
      <c r="S8" s="39" t="s">
        <v>127</v>
      </c>
    </row>
    <row r="9" spans="1:19" x14ac:dyDescent="0.2">
      <c r="F9" s="26" t="s">
        <v>128</v>
      </c>
      <c r="G9" s="34" t="s">
        <v>158</v>
      </c>
      <c r="H9" s="22" t="str">
        <f ca="1">_xll.ELCOMP(Dim3Ext_V,"GEO Total",7)</f>
        <v>OECE</v>
      </c>
      <c r="I9" s="26"/>
      <c r="J9" s="26"/>
      <c r="M9" s="16" t="s">
        <v>60</v>
      </c>
      <c r="P9" s="39"/>
      <c r="Q9" s="39"/>
      <c r="R9" s="39" t="s">
        <v>130</v>
      </c>
      <c r="S9" s="39" t="s">
        <v>128</v>
      </c>
    </row>
    <row r="10" spans="1:19" x14ac:dyDescent="0.2">
      <c r="F10" s="26" t="s">
        <v>129</v>
      </c>
      <c r="G10" s="34" t="s">
        <v>159</v>
      </c>
      <c r="I10" s="26"/>
      <c r="J10" s="26"/>
      <c r="M10" s="16" t="s">
        <v>59</v>
      </c>
      <c r="P10" s="39"/>
      <c r="Q10" s="39"/>
      <c r="R10" s="39" t="s">
        <v>131</v>
      </c>
      <c r="S10" s="39" t="s">
        <v>129</v>
      </c>
    </row>
    <row r="11" spans="1:19" x14ac:dyDescent="0.2">
      <c r="F11" s="26" t="s">
        <v>130</v>
      </c>
      <c r="G11" s="34" t="s">
        <v>160</v>
      </c>
      <c r="I11" s="26"/>
      <c r="J11" s="26"/>
      <c r="M11" s="16" t="s">
        <v>58</v>
      </c>
      <c r="P11" s="39"/>
      <c r="Q11" s="39"/>
      <c r="R11" s="39" t="s">
        <v>132</v>
      </c>
      <c r="S11" s="39" t="s">
        <v>130</v>
      </c>
    </row>
    <row r="12" spans="1:19" x14ac:dyDescent="0.2">
      <c r="F12" s="26" t="s">
        <v>131</v>
      </c>
      <c r="G12" s="34" t="s">
        <v>42</v>
      </c>
      <c r="I12" s="26"/>
      <c r="J12" s="26"/>
      <c r="M12" s="16" t="s">
        <v>57</v>
      </c>
      <c r="P12" s="39"/>
      <c r="Q12" s="39"/>
      <c r="R12" s="39" t="s">
        <v>133</v>
      </c>
      <c r="S12" s="39" t="s">
        <v>131</v>
      </c>
    </row>
    <row r="13" spans="1:19" x14ac:dyDescent="0.2">
      <c r="F13" s="26" t="s">
        <v>132</v>
      </c>
      <c r="G13" s="34" t="s">
        <v>161</v>
      </c>
      <c r="I13" s="26"/>
      <c r="J13" s="26"/>
      <c r="M13" s="16" t="s">
        <v>56</v>
      </c>
      <c r="P13" s="39"/>
      <c r="Q13" s="39"/>
      <c r="R13" s="39" t="s">
        <v>134</v>
      </c>
      <c r="S13" s="39" t="s">
        <v>204</v>
      </c>
    </row>
    <row r="14" spans="1:19" x14ac:dyDescent="0.2">
      <c r="F14" s="26" t="s">
        <v>133</v>
      </c>
      <c r="G14" s="34" t="s">
        <v>162</v>
      </c>
      <c r="I14" s="26"/>
      <c r="J14" s="26"/>
      <c r="M14" s="16" t="s">
        <v>55</v>
      </c>
      <c r="P14" s="39"/>
      <c r="Q14" s="39"/>
      <c r="R14" s="39" t="s">
        <v>135</v>
      </c>
      <c r="S14" s="39" t="s">
        <v>132</v>
      </c>
    </row>
    <row r="15" spans="1:19" x14ac:dyDescent="0.2">
      <c r="F15" s="26" t="s">
        <v>134</v>
      </c>
      <c r="G15" s="34" t="s">
        <v>163</v>
      </c>
      <c r="I15" s="26"/>
      <c r="J15" s="26"/>
      <c r="M15" s="16" t="s">
        <v>54</v>
      </c>
      <c r="P15" s="39"/>
      <c r="Q15" s="39"/>
      <c r="R15" s="39"/>
      <c r="S15" s="39" t="s">
        <v>133</v>
      </c>
    </row>
    <row r="16" spans="1:19" x14ac:dyDescent="0.2">
      <c r="F16" s="26" t="s">
        <v>135</v>
      </c>
      <c r="G16" s="34" t="s">
        <v>164</v>
      </c>
      <c r="I16" s="26"/>
      <c r="J16" s="26"/>
      <c r="M16" s="16" t="s">
        <v>53</v>
      </c>
      <c r="P16" s="39"/>
      <c r="Q16" s="39"/>
      <c r="R16" s="39"/>
      <c r="S16" s="39" t="s">
        <v>134</v>
      </c>
    </row>
    <row r="17" spans="6:19" x14ac:dyDescent="0.2">
      <c r="F17" s="35" t="s">
        <v>204</v>
      </c>
      <c r="G17" s="34" t="s">
        <v>165</v>
      </c>
      <c r="I17" s="26"/>
      <c r="J17" s="26"/>
      <c r="M17" s="16" t="s">
        <v>52</v>
      </c>
      <c r="P17" s="39"/>
      <c r="Q17" s="39"/>
      <c r="R17" s="39"/>
      <c r="S17" s="39" t="s">
        <v>135</v>
      </c>
    </row>
    <row r="18" spans="6:19" x14ac:dyDescent="0.2">
      <c r="G18" s="34" t="s">
        <v>166</v>
      </c>
      <c r="I18" s="26"/>
      <c r="J18" s="26"/>
      <c r="M18" s="16" t="s">
        <v>50</v>
      </c>
    </row>
    <row r="19" spans="6:19" x14ac:dyDescent="0.2">
      <c r="G19" s="34" t="s">
        <v>167</v>
      </c>
      <c r="I19" s="26"/>
      <c r="J19" s="26"/>
      <c r="M19" s="16" t="s">
        <v>124</v>
      </c>
    </row>
    <row r="20" spans="6:19" x14ac:dyDescent="0.2">
      <c r="G20" s="34" t="s">
        <v>168</v>
      </c>
      <c r="I20" s="26"/>
      <c r="J20" s="26"/>
      <c r="M20" s="16" t="s">
        <v>122</v>
      </c>
    </row>
    <row r="21" spans="6:19" x14ac:dyDescent="0.2">
      <c r="G21" s="34" t="s">
        <v>169</v>
      </c>
      <c r="I21" s="26"/>
      <c r="J21" s="26"/>
      <c r="M21" s="16" t="s">
        <v>119</v>
      </c>
    </row>
    <row r="22" spans="6:19" x14ac:dyDescent="0.2">
      <c r="G22" s="34" t="s">
        <v>170</v>
      </c>
      <c r="I22" s="26"/>
      <c r="J22" s="26"/>
      <c r="M22" s="16" t="s">
        <v>116</v>
      </c>
    </row>
    <row r="23" spans="6:19" x14ac:dyDescent="0.2">
      <c r="G23" s="34" t="s">
        <v>171</v>
      </c>
      <c r="I23" s="26"/>
      <c r="J23" s="26"/>
      <c r="M23" s="16" t="s">
        <v>137</v>
      </c>
    </row>
    <row r="24" spans="6:19" x14ac:dyDescent="0.2">
      <c r="G24" s="34" t="s">
        <v>172</v>
      </c>
      <c r="I24" s="26"/>
      <c r="J24" s="26"/>
      <c r="M24" s="16" t="s">
        <v>138</v>
      </c>
    </row>
    <row r="25" spans="6:19" ht="12" customHeight="1" x14ac:dyDescent="0.2">
      <c r="G25" s="34" t="s">
        <v>173</v>
      </c>
      <c r="I25" s="26"/>
      <c r="J25" s="26"/>
      <c r="M25" s="16" t="s">
        <v>139</v>
      </c>
    </row>
    <row r="26" spans="6:19" x14ac:dyDescent="0.2">
      <c r="G26" s="34" t="s">
        <v>174</v>
      </c>
      <c r="I26" s="26"/>
      <c r="J26" s="26"/>
      <c r="M26" s="16" t="s">
        <v>140</v>
      </c>
    </row>
    <row r="27" spans="6:19" x14ac:dyDescent="0.2">
      <c r="G27" s="34" t="s">
        <v>175</v>
      </c>
      <c r="I27" s="26"/>
      <c r="J27" s="26"/>
      <c r="M27" s="16" t="s">
        <v>141</v>
      </c>
    </row>
    <row r="28" spans="6:19" x14ac:dyDescent="0.2">
      <c r="G28" s="34" t="s">
        <v>176</v>
      </c>
      <c r="I28" s="26"/>
      <c r="J28" s="26"/>
      <c r="M28" s="16" t="s">
        <v>142</v>
      </c>
    </row>
    <row r="29" spans="6:19" x14ac:dyDescent="0.2">
      <c r="G29" s="34" t="s">
        <v>177</v>
      </c>
      <c r="I29" s="26"/>
      <c r="J29" s="26"/>
      <c r="M29" s="16" t="s">
        <v>143</v>
      </c>
    </row>
    <row r="30" spans="6:19" x14ac:dyDescent="0.2">
      <c r="F30" s="32"/>
      <c r="G30" s="34" t="s">
        <v>178</v>
      </c>
      <c r="I30" s="26"/>
      <c r="J30" s="26"/>
      <c r="M30" s="16" t="s">
        <v>144</v>
      </c>
    </row>
    <row r="31" spans="6:19" x14ac:dyDescent="0.2">
      <c r="F31" s="32"/>
      <c r="G31" s="34" t="s">
        <v>179</v>
      </c>
      <c r="I31" s="26"/>
      <c r="J31" s="26"/>
      <c r="M31" s="16" t="s">
        <v>145</v>
      </c>
    </row>
    <row r="32" spans="6:19" x14ac:dyDescent="0.2">
      <c r="F32" s="32"/>
      <c r="G32" s="34" t="s">
        <v>180</v>
      </c>
      <c r="I32" s="26"/>
      <c r="J32" s="26"/>
      <c r="M32" s="16" t="s">
        <v>146</v>
      </c>
    </row>
    <row r="33" spans="6:13" x14ac:dyDescent="0.2">
      <c r="F33" s="32"/>
      <c r="G33" s="34" t="s">
        <v>181</v>
      </c>
      <c r="I33" s="26"/>
      <c r="J33" s="26"/>
      <c r="M33" s="16" t="s">
        <v>147</v>
      </c>
    </row>
    <row r="34" spans="6:13" x14ac:dyDescent="0.2">
      <c r="F34" s="32"/>
      <c r="G34" s="34" t="s">
        <v>182</v>
      </c>
      <c r="I34" s="26"/>
      <c r="J34" s="26"/>
      <c r="M34" s="16" t="s">
        <v>148</v>
      </c>
    </row>
    <row r="35" spans="6:13" x14ac:dyDescent="0.2">
      <c r="F35" s="32"/>
      <c r="G35" s="34" t="s">
        <v>183</v>
      </c>
      <c r="I35" s="26"/>
      <c r="J35" s="26"/>
      <c r="M35" s="16" t="s">
        <v>149</v>
      </c>
    </row>
    <row r="36" spans="6:13" x14ac:dyDescent="0.2">
      <c r="F36" s="32"/>
      <c r="G36" s="34" t="s">
        <v>184</v>
      </c>
      <c r="I36" s="26"/>
      <c r="J36" s="26"/>
      <c r="M36" s="16" t="s">
        <v>150</v>
      </c>
    </row>
    <row r="37" spans="6:13" x14ac:dyDescent="0.2">
      <c r="F37" s="32"/>
      <c r="G37" s="34" t="s">
        <v>185</v>
      </c>
      <c r="I37" s="26"/>
      <c r="J37" s="26"/>
      <c r="M37" s="16" t="s">
        <v>151</v>
      </c>
    </row>
    <row r="38" spans="6:13" x14ac:dyDescent="0.2">
      <c r="F38" s="32"/>
      <c r="G38" s="34" t="s">
        <v>186</v>
      </c>
      <c r="I38" s="26"/>
      <c r="J38" s="26"/>
      <c r="M38" s="16" t="s">
        <v>152</v>
      </c>
    </row>
    <row r="39" spans="6:13" x14ac:dyDescent="0.2">
      <c r="F39" s="32"/>
      <c r="G39" s="34" t="s">
        <v>187</v>
      </c>
      <c r="I39" s="26"/>
      <c r="J39" s="26"/>
    </row>
    <row r="40" spans="6:13" x14ac:dyDescent="0.2">
      <c r="F40" s="32"/>
      <c r="G40" s="34" t="s">
        <v>188</v>
      </c>
      <c r="I40" s="26"/>
      <c r="J40" s="26"/>
    </row>
    <row r="41" spans="6:13" x14ac:dyDescent="0.2">
      <c r="F41" s="32"/>
      <c r="G41" s="34" t="s">
        <v>189</v>
      </c>
      <c r="I41" s="26"/>
      <c r="J41" s="26"/>
    </row>
    <row r="42" spans="6:13" x14ac:dyDescent="0.2">
      <c r="F42" s="32"/>
      <c r="G42" s="34" t="s">
        <v>190</v>
      </c>
      <c r="I42" s="26"/>
      <c r="J42" s="26"/>
    </row>
    <row r="43" spans="6:13" x14ac:dyDescent="0.2">
      <c r="F43" s="32"/>
      <c r="G43" s="34" t="s">
        <v>191</v>
      </c>
      <c r="I43" s="26"/>
      <c r="J43" s="26"/>
    </row>
    <row r="44" spans="6:13" x14ac:dyDescent="0.2">
      <c r="F44" s="32"/>
      <c r="G44" s="34" t="s">
        <v>192</v>
      </c>
      <c r="I44" s="26"/>
      <c r="J44" s="26"/>
    </row>
    <row r="45" spans="6:13" x14ac:dyDescent="0.2">
      <c r="F45" s="32"/>
      <c r="G45" s="34" t="s">
        <v>193</v>
      </c>
      <c r="I45" s="26"/>
      <c r="J45" s="26"/>
    </row>
    <row r="46" spans="6:13" x14ac:dyDescent="0.2">
      <c r="F46" s="32"/>
      <c r="G46" s="34" t="s">
        <v>194</v>
      </c>
      <c r="I46" s="26"/>
      <c r="J46" s="26"/>
    </row>
    <row r="47" spans="6:13" x14ac:dyDescent="0.2">
      <c r="F47" s="32"/>
      <c r="G47" s="34" t="s">
        <v>195</v>
      </c>
      <c r="I47" s="26"/>
      <c r="J47" s="26"/>
    </row>
    <row r="48" spans="6:13" x14ac:dyDescent="0.2">
      <c r="F48" s="32"/>
      <c r="G48" s="34" t="s">
        <v>196</v>
      </c>
      <c r="I48" s="26"/>
      <c r="J48" s="26"/>
    </row>
    <row r="49" spans="6:10" x14ac:dyDescent="0.2">
      <c r="F49" s="32"/>
      <c r="G49" s="34" t="s">
        <v>197</v>
      </c>
      <c r="I49" s="26"/>
      <c r="J49" s="26"/>
    </row>
    <row r="50" spans="6:10" x14ac:dyDescent="0.2">
      <c r="F50" s="32"/>
      <c r="G50" s="34" t="s">
        <v>198</v>
      </c>
      <c r="I50" s="26"/>
      <c r="J50" s="26"/>
    </row>
    <row r="51" spans="6:10" x14ac:dyDescent="0.2">
      <c r="F51" s="32"/>
      <c r="G51" s="34" t="s">
        <v>199</v>
      </c>
      <c r="I51" s="26"/>
      <c r="J51" s="26"/>
    </row>
    <row r="52" spans="6:10" x14ac:dyDescent="0.2">
      <c r="F52" s="32"/>
      <c r="G52" s="34" t="s">
        <v>200</v>
      </c>
      <c r="I52" s="26"/>
      <c r="J52" s="26"/>
    </row>
    <row r="53" spans="6:10" x14ac:dyDescent="0.2">
      <c r="F53" s="32"/>
      <c r="G53" s="34" t="s">
        <v>201</v>
      </c>
      <c r="I53" s="26"/>
      <c r="J53" s="26"/>
    </row>
    <row r="54" spans="6:10" x14ac:dyDescent="0.2">
      <c r="F54" s="32"/>
      <c r="G54" s="34" t="s">
        <v>202</v>
      </c>
      <c r="I54" s="26"/>
      <c r="J54" s="26"/>
    </row>
    <row r="55" spans="6:10" x14ac:dyDescent="0.2">
      <c r="F55" s="32"/>
      <c r="G55" s="34" t="s">
        <v>203</v>
      </c>
      <c r="I55" s="26"/>
      <c r="J55" s="26"/>
    </row>
    <row r="56" spans="6:10" x14ac:dyDescent="0.2">
      <c r="F56" s="32"/>
      <c r="G56" s="42" t="s">
        <v>220</v>
      </c>
      <c r="I56" s="26"/>
      <c r="J56" s="26"/>
    </row>
    <row r="57" spans="6:10" x14ac:dyDescent="0.2">
      <c r="G57" s="32"/>
      <c r="I57" s="26"/>
      <c r="J57" s="26"/>
    </row>
    <row r="58" spans="6:10" x14ac:dyDescent="0.2">
      <c r="G58" s="32"/>
      <c r="I58" s="26"/>
      <c r="J58" s="26"/>
    </row>
    <row r="59" spans="6:10" x14ac:dyDescent="0.2">
      <c r="I59" s="26"/>
      <c r="J59" s="26"/>
    </row>
    <row r="60" spans="6:10" x14ac:dyDescent="0.2">
      <c r="G60" s="32"/>
      <c r="I60" s="26"/>
      <c r="J60" s="26"/>
    </row>
    <row r="61" spans="6:10" x14ac:dyDescent="0.2">
      <c r="I61" s="26"/>
      <c r="J61" s="26"/>
    </row>
    <row r="62" spans="6:10" x14ac:dyDescent="0.2">
      <c r="I62" s="26"/>
      <c r="J62" s="26"/>
    </row>
    <row r="63" spans="6:10" x14ac:dyDescent="0.2">
      <c r="G63" s="32"/>
      <c r="I63" s="26"/>
      <c r="J63" s="26"/>
    </row>
    <row r="64" spans="6:10" x14ac:dyDescent="0.2">
      <c r="I64" s="26"/>
      <c r="J64" s="26"/>
    </row>
    <row r="65" spans="7:10" x14ac:dyDescent="0.2">
      <c r="I65" s="26"/>
      <c r="J65" s="26"/>
    </row>
    <row r="66" spans="7:10" x14ac:dyDescent="0.2">
      <c r="I66" s="26"/>
      <c r="J66" s="26"/>
    </row>
    <row r="67" spans="7:10" x14ac:dyDescent="0.2">
      <c r="G67" s="32"/>
      <c r="I67" s="26"/>
      <c r="J67" s="26"/>
    </row>
    <row r="68" spans="7:10" x14ac:dyDescent="0.2">
      <c r="G68" s="32"/>
      <c r="I68" s="26"/>
      <c r="J68" s="26"/>
    </row>
    <row r="69" spans="7:10" x14ac:dyDescent="0.2">
      <c r="G69" s="32"/>
      <c r="I69" s="26"/>
      <c r="J69" s="26"/>
    </row>
    <row r="70" spans="7:10" x14ac:dyDescent="0.2">
      <c r="G70" s="32"/>
      <c r="I70" s="26"/>
      <c r="J70" s="26"/>
    </row>
    <row r="71" spans="7:10" x14ac:dyDescent="0.2">
      <c r="G71" s="32"/>
      <c r="I71" s="26"/>
      <c r="J71" s="26"/>
    </row>
    <row r="72" spans="7:10" x14ac:dyDescent="0.2">
      <c r="G72" s="32"/>
      <c r="I72" s="26"/>
      <c r="J72" s="26"/>
    </row>
    <row r="73" spans="7:10" x14ac:dyDescent="0.2">
      <c r="I73" s="26"/>
      <c r="J73" s="26"/>
    </row>
    <row r="74" spans="7:10" x14ac:dyDescent="0.2">
      <c r="G74" s="32"/>
      <c r="I74" s="26"/>
      <c r="J74" s="26"/>
    </row>
    <row r="75" spans="7:10" x14ac:dyDescent="0.2">
      <c r="G75" s="32"/>
      <c r="I75" s="26"/>
      <c r="J75" s="26"/>
    </row>
    <row r="76" spans="7:10" x14ac:dyDescent="0.2">
      <c r="I76" s="26"/>
      <c r="J76" s="26"/>
    </row>
    <row r="77" spans="7:10" x14ac:dyDescent="0.2">
      <c r="I77" s="26"/>
      <c r="J77" s="26"/>
    </row>
    <row r="78" spans="7:10" x14ac:dyDescent="0.2">
      <c r="I78" s="26"/>
      <c r="J78" s="26"/>
    </row>
    <row r="79" spans="7:10" x14ac:dyDescent="0.2">
      <c r="I79" s="26"/>
      <c r="J79" s="26"/>
    </row>
    <row r="80" spans="7:10" x14ac:dyDescent="0.2">
      <c r="I80" s="26"/>
      <c r="J80" s="26"/>
    </row>
    <row r="81" spans="9:10" x14ac:dyDescent="0.2">
      <c r="I81" s="26"/>
      <c r="J81" s="26"/>
    </row>
    <row r="82" spans="9:10" x14ac:dyDescent="0.2">
      <c r="I82" s="26"/>
      <c r="J82" s="26"/>
    </row>
    <row r="83" spans="9:10" x14ac:dyDescent="0.2">
      <c r="I83" s="26"/>
      <c r="J83" s="26"/>
    </row>
    <row r="84" spans="9:10" x14ac:dyDescent="0.2">
      <c r="I84" s="26"/>
      <c r="J84" s="26"/>
    </row>
    <row r="85" spans="9:10" x14ac:dyDescent="0.2">
      <c r="I85" s="26"/>
      <c r="J85" s="26"/>
    </row>
    <row r="86" spans="9:10" x14ac:dyDescent="0.2">
      <c r="I86" s="26"/>
      <c r="J86" s="26"/>
    </row>
    <row r="87" spans="9:10" x14ac:dyDescent="0.2">
      <c r="I87" s="26"/>
      <c r="J87" s="26"/>
    </row>
    <row r="88" spans="9:10" x14ac:dyDescent="0.2">
      <c r="I88" s="26"/>
      <c r="J88" s="26"/>
    </row>
    <row r="89" spans="9:10" x14ac:dyDescent="0.2">
      <c r="I89" s="26"/>
      <c r="J89" s="26"/>
    </row>
    <row r="90" spans="9:10" x14ac:dyDescent="0.2">
      <c r="I90" s="26"/>
      <c r="J90" s="26"/>
    </row>
    <row r="91" spans="9:10" x14ac:dyDescent="0.2">
      <c r="I91" s="26"/>
      <c r="J91" s="26"/>
    </row>
    <row r="92" spans="9:10" x14ac:dyDescent="0.2">
      <c r="I92" s="26"/>
      <c r="J92" s="26"/>
    </row>
    <row r="93" spans="9:10" x14ac:dyDescent="0.2">
      <c r="I93" s="26"/>
      <c r="J93" s="26"/>
    </row>
    <row r="94" spans="9:10" x14ac:dyDescent="0.2">
      <c r="I94" s="26"/>
      <c r="J94" s="26"/>
    </row>
    <row r="95" spans="9:10" x14ac:dyDescent="0.2">
      <c r="I95" s="26"/>
      <c r="J95" s="26"/>
    </row>
    <row r="96" spans="9:10" x14ac:dyDescent="0.2">
      <c r="I96" s="26"/>
      <c r="J96" s="26"/>
    </row>
    <row r="97" spans="9:10" x14ac:dyDescent="0.2">
      <c r="I97" s="26"/>
      <c r="J97" s="26"/>
    </row>
    <row r="98" spans="9:10" x14ac:dyDescent="0.2">
      <c r="I98" s="26"/>
      <c r="J98" s="26"/>
    </row>
    <row r="99" spans="9:10" x14ac:dyDescent="0.2">
      <c r="I99" s="26"/>
      <c r="J99" s="26"/>
    </row>
    <row r="100" spans="9:10" x14ac:dyDescent="0.2">
      <c r="I100" s="26"/>
      <c r="J100" s="26"/>
    </row>
    <row r="101" spans="9:10" x14ac:dyDescent="0.2">
      <c r="I101" s="26"/>
      <c r="J101" s="26"/>
    </row>
    <row r="102" spans="9:10" x14ac:dyDescent="0.2">
      <c r="I102" s="26"/>
      <c r="J102" s="26"/>
    </row>
    <row r="103" spans="9:10" x14ac:dyDescent="0.2">
      <c r="I103" s="26"/>
      <c r="J103" s="26"/>
    </row>
    <row r="104" spans="9:10" x14ac:dyDescent="0.2">
      <c r="I104" s="26"/>
      <c r="J104" s="26"/>
    </row>
    <row r="105" spans="9:10" x14ac:dyDescent="0.2">
      <c r="I105" s="26"/>
      <c r="J105" s="26"/>
    </row>
    <row r="106" spans="9:10" x14ac:dyDescent="0.2">
      <c r="I106" s="26"/>
      <c r="J106" s="26"/>
    </row>
    <row r="107" spans="9:10" x14ac:dyDescent="0.2">
      <c r="I107" s="26"/>
      <c r="J107" s="26"/>
    </row>
    <row r="108" spans="9:10" x14ac:dyDescent="0.2">
      <c r="I108" s="26"/>
      <c r="J108" s="26"/>
    </row>
    <row r="109" spans="9:10" x14ac:dyDescent="0.2">
      <c r="I109" s="26"/>
      <c r="J109" s="26"/>
    </row>
    <row r="110" spans="9:10" x14ac:dyDescent="0.2">
      <c r="I110" s="26"/>
      <c r="J110" s="26"/>
    </row>
    <row r="111" spans="9:10" x14ac:dyDescent="0.2">
      <c r="I111" s="26"/>
      <c r="J111" s="26"/>
    </row>
    <row r="112" spans="9:10" x14ac:dyDescent="0.2">
      <c r="I112" s="26"/>
      <c r="J112" s="26"/>
    </row>
    <row r="113" spans="9:10" x14ac:dyDescent="0.2">
      <c r="I113" s="26"/>
      <c r="J113" s="26"/>
    </row>
    <row r="114" spans="9:10" x14ac:dyDescent="0.2">
      <c r="I114" s="26"/>
      <c r="J114" s="26"/>
    </row>
    <row r="115" spans="9:10" x14ac:dyDescent="0.2">
      <c r="I115" s="26"/>
      <c r="J115" s="26"/>
    </row>
    <row r="116" spans="9:10" x14ac:dyDescent="0.2">
      <c r="I116" s="26"/>
      <c r="J116" s="26"/>
    </row>
    <row r="117" spans="9:10" x14ac:dyDescent="0.2">
      <c r="I117" s="26"/>
      <c r="J117" s="26"/>
    </row>
    <row r="118" spans="9:10" x14ac:dyDescent="0.2">
      <c r="I118" s="26"/>
      <c r="J118" s="26"/>
    </row>
    <row r="119" spans="9:10" x14ac:dyDescent="0.2">
      <c r="I119" s="26"/>
      <c r="J119" s="26"/>
    </row>
    <row r="120" spans="9:10" x14ac:dyDescent="0.2">
      <c r="I120" s="26"/>
      <c r="J120" s="26"/>
    </row>
    <row r="121" spans="9:10" x14ac:dyDescent="0.2">
      <c r="I121" s="26"/>
      <c r="J121" s="26"/>
    </row>
    <row r="122" spans="9:10" x14ac:dyDescent="0.2">
      <c r="I122" s="26"/>
      <c r="J122" s="26"/>
    </row>
    <row r="123" spans="9:10" x14ac:dyDescent="0.2">
      <c r="I123" s="26"/>
      <c r="J123" s="26"/>
    </row>
    <row r="124" spans="9:10" x14ac:dyDescent="0.2">
      <c r="I124" s="26"/>
      <c r="J124" s="26"/>
    </row>
    <row r="125" spans="9:10" x14ac:dyDescent="0.2">
      <c r="I125" s="26"/>
      <c r="J125" s="26"/>
    </row>
    <row r="126" spans="9:10" x14ac:dyDescent="0.2">
      <c r="I126" s="26"/>
      <c r="J126" s="26"/>
    </row>
    <row r="127" spans="9:10" x14ac:dyDescent="0.2">
      <c r="I127" s="26"/>
      <c r="J127" s="26"/>
    </row>
    <row r="128" spans="9:10" x14ac:dyDescent="0.2">
      <c r="I128" s="26"/>
      <c r="J128" s="26"/>
    </row>
    <row r="129" spans="9:10" x14ac:dyDescent="0.2">
      <c r="I129" s="26"/>
      <c r="J129" s="26"/>
    </row>
    <row r="130" spans="9:10" x14ac:dyDescent="0.2">
      <c r="I130" s="26"/>
      <c r="J130" s="26"/>
    </row>
    <row r="131" spans="9:10" x14ac:dyDescent="0.2">
      <c r="I131" s="26"/>
      <c r="J131" s="26"/>
    </row>
    <row r="132" spans="9:10" x14ac:dyDescent="0.2">
      <c r="I132" s="26"/>
      <c r="J132" s="26"/>
    </row>
    <row r="133" spans="9:10" x14ac:dyDescent="0.2">
      <c r="I133" s="26"/>
      <c r="J133" s="26"/>
    </row>
    <row r="134" spans="9:10" x14ac:dyDescent="0.2">
      <c r="I134" s="26"/>
      <c r="J134" s="26"/>
    </row>
    <row r="135" spans="9:10" x14ac:dyDescent="0.2">
      <c r="I135" s="26"/>
      <c r="J135" s="26"/>
    </row>
    <row r="136" spans="9:10" x14ac:dyDescent="0.2">
      <c r="I136" s="26"/>
      <c r="J136" s="26"/>
    </row>
    <row r="137" spans="9:10" x14ac:dyDescent="0.2">
      <c r="I137" s="26"/>
      <c r="J137" s="26"/>
    </row>
    <row r="138" spans="9:10" x14ac:dyDescent="0.2">
      <c r="I138" s="26"/>
      <c r="J138" s="26"/>
    </row>
    <row r="139" spans="9:10" x14ac:dyDescent="0.2">
      <c r="I139" s="26"/>
      <c r="J139" s="26"/>
    </row>
    <row r="140" spans="9:10" x14ac:dyDescent="0.2">
      <c r="I140" s="26"/>
      <c r="J140" s="26"/>
    </row>
    <row r="141" spans="9:10" x14ac:dyDescent="0.2">
      <c r="I141" s="26"/>
      <c r="J141" s="26"/>
    </row>
    <row r="142" spans="9:10" x14ac:dyDescent="0.2">
      <c r="I142" s="26"/>
      <c r="J142" s="26"/>
    </row>
    <row r="143" spans="9:10" x14ac:dyDescent="0.2">
      <c r="I143" s="26"/>
      <c r="J143" s="26"/>
    </row>
    <row r="144" spans="9:10" x14ac:dyDescent="0.2">
      <c r="I144" s="26"/>
      <c r="J144" s="26"/>
    </row>
    <row r="145" spans="9:10" x14ac:dyDescent="0.2">
      <c r="I145" s="26"/>
      <c r="J145" s="26"/>
    </row>
    <row r="146" spans="9:10" x14ac:dyDescent="0.2">
      <c r="I146" s="26"/>
      <c r="J146" s="26"/>
    </row>
    <row r="147" spans="9:10" x14ac:dyDescent="0.2">
      <c r="I147" s="26"/>
      <c r="J147" s="26"/>
    </row>
    <row r="148" spans="9:10" x14ac:dyDescent="0.2">
      <c r="I148" s="26"/>
      <c r="J148" s="26"/>
    </row>
    <row r="149" spans="9:10" x14ac:dyDescent="0.2">
      <c r="I149" s="26"/>
      <c r="J149" s="26"/>
    </row>
    <row r="150" spans="9:10" x14ac:dyDescent="0.2">
      <c r="I150" s="26"/>
      <c r="J150" s="26"/>
    </row>
  </sheetData>
  <sortState ref="G31:G88">
    <sortCondition ref="G31:G88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3:M77"/>
  <sheetViews>
    <sheetView showGridLines="0" tabSelected="1" workbookViewId="0">
      <selection activeCell="J14" sqref="J14"/>
    </sheetView>
  </sheetViews>
  <sheetFormatPr defaultColWidth="9.140625" defaultRowHeight="12.75" x14ac:dyDescent="0.2"/>
  <cols>
    <col min="1" max="1" width="2.7109375" style="356" customWidth="1"/>
    <col min="2" max="2" width="54.28515625" style="356" customWidth="1"/>
    <col min="3" max="3" width="11.140625" style="355" customWidth="1"/>
    <col min="4" max="4" width="10.5703125" style="355" customWidth="1"/>
    <col min="5" max="5" width="12.42578125" style="356" customWidth="1"/>
    <col min="6" max="6" width="12" style="356" customWidth="1"/>
    <col min="7" max="7" width="13.140625" style="356" customWidth="1"/>
    <col min="8" max="8" width="11.140625" style="356" customWidth="1"/>
    <col min="9" max="9" width="9.140625" style="356"/>
    <col min="10" max="10" width="11.42578125" style="356" customWidth="1"/>
    <col min="11" max="11" width="10.140625" style="356" customWidth="1"/>
    <col min="12" max="12" width="10.140625" style="356" bestFit="1" customWidth="1"/>
    <col min="13" max="16384" width="9.140625" style="356"/>
  </cols>
  <sheetData>
    <row r="3" spans="2:12" ht="20.25" x14ac:dyDescent="0.3">
      <c r="B3" s="354" t="s">
        <v>410</v>
      </c>
    </row>
    <row r="5" spans="2:12" x14ac:dyDescent="0.2">
      <c r="B5" s="355"/>
      <c r="E5" s="355"/>
    </row>
    <row r="6" spans="2:12" s="355" customFormat="1" ht="13.5" thickBot="1" x14ac:dyDescent="0.25">
      <c r="B6" s="357" t="s">
        <v>510</v>
      </c>
      <c r="C6" s="358" t="s">
        <v>585</v>
      </c>
      <c r="D6" s="358" t="s">
        <v>509</v>
      </c>
      <c r="E6" s="359" t="s">
        <v>365</v>
      </c>
      <c r="F6" s="359" t="s">
        <v>586</v>
      </c>
      <c r="G6" s="358" t="s">
        <v>587</v>
      </c>
      <c r="I6" s="360"/>
      <c r="J6" s="360"/>
      <c r="K6" s="360"/>
      <c r="L6" s="360"/>
    </row>
    <row r="7" spans="2:12" s="355" customFormat="1" ht="14.1" customHeight="1" x14ac:dyDescent="0.2">
      <c r="B7" s="361" t="s">
        <v>511</v>
      </c>
      <c r="C7" s="362">
        <v>855</v>
      </c>
      <c r="D7" s="363">
        <v>630</v>
      </c>
      <c r="E7" s="363">
        <v>721</v>
      </c>
      <c r="F7" s="362">
        <v>1485</v>
      </c>
      <c r="G7" s="363">
        <v>1113</v>
      </c>
    </row>
    <row r="8" spans="2:12" s="355" customFormat="1" ht="13.5" thickBot="1" x14ac:dyDescent="0.25">
      <c r="B8" s="364" t="s">
        <v>512</v>
      </c>
      <c r="C8" s="365" t="s">
        <v>590</v>
      </c>
      <c r="D8" s="366" t="s">
        <v>513</v>
      </c>
      <c r="E8" s="366" t="s">
        <v>567</v>
      </c>
      <c r="F8" s="365" t="s">
        <v>591</v>
      </c>
      <c r="G8" s="366" t="s">
        <v>592</v>
      </c>
    </row>
    <row r="9" spans="2:12" s="355" customFormat="1" ht="25.5" x14ac:dyDescent="0.2">
      <c r="B9" s="361" t="s">
        <v>515</v>
      </c>
      <c r="C9" s="362"/>
      <c r="D9" s="363"/>
      <c r="E9" s="363"/>
      <c r="F9" s="362"/>
      <c r="G9" s="363"/>
    </row>
    <row r="10" spans="2:12" s="355" customFormat="1" x14ac:dyDescent="0.2">
      <c r="B10" s="361" t="s">
        <v>412</v>
      </c>
      <c r="C10" s="362">
        <v>483</v>
      </c>
      <c r="D10" s="363">
        <v>301</v>
      </c>
      <c r="E10" s="363">
        <v>371</v>
      </c>
      <c r="F10" s="362">
        <v>785</v>
      </c>
      <c r="G10" s="363">
        <v>579</v>
      </c>
    </row>
    <row r="11" spans="2:12" s="355" customFormat="1" x14ac:dyDescent="0.2">
      <c r="B11" s="361" t="s">
        <v>413</v>
      </c>
      <c r="C11" s="362">
        <v>183</v>
      </c>
      <c r="D11" s="363">
        <v>181</v>
      </c>
      <c r="E11" s="363">
        <v>191</v>
      </c>
      <c r="F11" s="362">
        <v>364</v>
      </c>
      <c r="G11" s="363">
        <v>320</v>
      </c>
    </row>
    <row r="12" spans="2:12" s="355" customFormat="1" x14ac:dyDescent="0.2">
      <c r="B12" s="361" t="s">
        <v>414</v>
      </c>
      <c r="C12" s="362">
        <v>177</v>
      </c>
      <c r="D12" s="363">
        <v>114</v>
      </c>
      <c r="E12" s="363">
        <v>123</v>
      </c>
      <c r="F12" s="362">
        <v>292</v>
      </c>
      <c r="G12" s="363">
        <v>183</v>
      </c>
    </row>
    <row r="13" spans="2:12" s="355" customFormat="1" ht="13.5" thickBot="1" x14ac:dyDescent="0.25">
      <c r="B13" s="364" t="s">
        <v>415</v>
      </c>
      <c r="C13" s="365">
        <v>12</v>
      </c>
      <c r="D13" s="366">
        <v>33</v>
      </c>
      <c r="E13" s="366">
        <v>37</v>
      </c>
      <c r="F13" s="365">
        <v>45</v>
      </c>
      <c r="G13" s="366">
        <v>31</v>
      </c>
    </row>
    <row r="14" spans="2:12" s="355" customFormat="1" ht="13.5" thickBot="1" x14ac:dyDescent="0.25">
      <c r="B14" s="367" t="s">
        <v>416</v>
      </c>
      <c r="C14" s="368" t="s">
        <v>593</v>
      </c>
      <c r="D14" s="369" t="s">
        <v>516</v>
      </c>
      <c r="E14" s="369" t="s">
        <v>594</v>
      </c>
      <c r="F14" s="368" t="s">
        <v>593</v>
      </c>
      <c r="G14" s="369" t="s">
        <v>594</v>
      </c>
    </row>
    <row r="15" spans="2:12" ht="12.75" customHeight="1" x14ac:dyDescent="0.2">
      <c r="B15" s="370"/>
      <c r="C15" s="6"/>
      <c r="D15" s="6"/>
      <c r="E15" s="6"/>
      <c r="F15" s="6"/>
      <c r="G15" s="6"/>
    </row>
    <row r="16" spans="2:12" x14ac:dyDescent="0.15">
      <c r="B16" s="371"/>
      <c r="C16" s="372"/>
      <c r="D16" s="372"/>
      <c r="E16" s="372"/>
    </row>
    <row r="17" spans="2:9" s="355" customFormat="1" x14ac:dyDescent="0.2">
      <c r="B17" s="373" t="s">
        <v>557</v>
      </c>
      <c r="C17" s="424" t="s">
        <v>585</v>
      </c>
      <c r="D17" s="424" t="s">
        <v>509</v>
      </c>
      <c r="E17" s="424" t="s">
        <v>367</v>
      </c>
      <c r="F17" s="424" t="s">
        <v>366</v>
      </c>
      <c r="G17" s="424" t="s">
        <v>365</v>
      </c>
      <c r="H17" s="424" t="s">
        <v>586</v>
      </c>
      <c r="I17" s="424" t="s">
        <v>587</v>
      </c>
    </row>
    <row r="18" spans="2:9" s="355" customFormat="1" ht="13.5" thickBot="1" x14ac:dyDescent="0.25">
      <c r="B18" s="357" t="s">
        <v>417</v>
      </c>
      <c r="C18" s="425"/>
      <c r="D18" s="425"/>
      <c r="E18" s="425"/>
      <c r="F18" s="425"/>
      <c r="G18" s="425"/>
      <c r="H18" s="425"/>
      <c r="I18" s="425"/>
    </row>
    <row r="19" spans="2:9" s="355" customFormat="1" x14ac:dyDescent="0.2">
      <c r="B19" s="361" t="s">
        <v>368</v>
      </c>
      <c r="C19" s="362">
        <v>1028</v>
      </c>
      <c r="D19" s="374">
        <v>1025</v>
      </c>
      <c r="E19" s="363">
        <v>1057</v>
      </c>
      <c r="F19" s="363">
        <v>1064</v>
      </c>
      <c r="G19" s="374">
        <v>1070</v>
      </c>
      <c r="H19" s="362">
        <v>2052</v>
      </c>
      <c r="I19" s="363">
        <v>2137</v>
      </c>
    </row>
    <row r="20" spans="2:9" s="355" customFormat="1" x14ac:dyDescent="0.2">
      <c r="B20" s="375" t="s">
        <v>369</v>
      </c>
      <c r="C20" s="362">
        <v>179</v>
      </c>
      <c r="D20" s="374">
        <v>187</v>
      </c>
      <c r="E20" s="363">
        <v>178</v>
      </c>
      <c r="F20" s="363">
        <v>164</v>
      </c>
      <c r="G20" s="374">
        <v>141</v>
      </c>
      <c r="H20" s="362">
        <v>366</v>
      </c>
      <c r="I20" s="363">
        <v>286</v>
      </c>
    </row>
    <row r="21" spans="2:9" s="355" customFormat="1" x14ac:dyDescent="0.2">
      <c r="B21" s="376" t="s">
        <v>370</v>
      </c>
      <c r="C21" s="377">
        <v>369</v>
      </c>
      <c r="D21" s="378">
        <v>360</v>
      </c>
      <c r="E21" s="379">
        <v>363</v>
      </c>
      <c r="F21" s="379">
        <v>357</v>
      </c>
      <c r="G21" s="378">
        <v>349</v>
      </c>
      <c r="H21" s="377">
        <v>729</v>
      </c>
      <c r="I21" s="379">
        <v>690</v>
      </c>
    </row>
    <row r="22" spans="2:9" s="355" customFormat="1" x14ac:dyDescent="0.2">
      <c r="B22" s="376" t="s">
        <v>371</v>
      </c>
      <c r="C22" s="377">
        <v>-190</v>
      </c>
      <c r="D22" s="378">
        <v>-173</v>
      </c>
      <c r="E22" s="379">
        <v>-185</v>
      </c>
      <c r="F22" s="379">
        <v>-193</v>
      </c>
      <c r="G22" s="378">
        <v>-208</v>
      </c>
      <c r="H22" s="377">
        <v>-363</v>
      </c>
      <c r="I22" s="379">
        <v>-404</v>
      </c>
    </row>
    <row r="23" spans="2:9" s="355" customFormat="1" x14ac:dyDescent="0.2">
      <c r="B23" s="375" t="s">
        <v>372</v>
      </c>
      <c r="C23" s="362">
        <v>-24</v>
      </c>
      <c r="D23" s="374">
        <v>-28</v>
      </c>
      <c r="E23" s="363">
        <v>-44</v>
      </c>
      <c r="F23" s="363">
        <v>-34</v>
      </c>
      <c r="G23" s="374">
        <v>-38</v>
      </c>
      <c r="H23" s="362">
        <v>-52</v>
      </c>
      <c r="I23" s="363">
        <v>-73</v>
      </c>
    </row>
    <row r="24" spans="2:9" s="355" customFormat="1" x14ac:dyDescent="0.2">
      <c r="B24" s="376" t="s">
        <v>370</v>
      </c>
      <c r="C24" s="377">
        <v>267</v>
      </c>
      <c r="D24" s="378">
        <v>312</v>
      </c>
      <c r="E24" s="379">
        <v>413</v>
      </c>
      <c r="F24" s="379">
        <v>336</v>
      </c>
      <c r="G24" s="378">
        <v>402</v>
      </c>
      <c r="H24" s="377">
        <v>579</v>
      </c>
      <c r="I24" s="379">
        <v>827</v>
      </c>
    </row>
    <row r="25" spans="2:9" s="355" customFormat="1" x14ac:dyDescent="0.2">
      <c r="B25" s="376" t="s">
        <v>371</v>
      </c>
      <c r="C25" s="377">
        <v>-291</v>
      </c>
      <c r="D25" s="378">
        <v>-341</v>
      </c>
      <c r="E25" s="379">
        <v>-457</v>
      </c>
      <c r="F25" s="379">
        <v>-370</v>
      </c>
      <c r="G25" s="378">
        <v>-440</v>
      </c>
      <c r="H25" s="377">
        <v>-631</v>
      </c>
      <c r="I25" s="379">
        <v>-901</v>
      </c>
    </row>
    <row r="26" spans="2:9" s="355" customFormat="1" x14ac:dyDescent="0.2">
      <c r="B26" s="361" t="s">
        <v>373</v>
      </c>
      <c r="C26" s="362">
        <v>-10</v>
      </c>
      <c r="D26" s="374">
        <v>-4</v>
      </c>
      <c r="E26" s="363">
        <v>-15</v>
      </c>
      <c r="F26" s="363">
        <v>-1</v>
      </c>
      <c r="G26" s="374">
        <v>-13</v>
      </c>
      <c r="H26" s="362">
        <v>-13</v>
      </c>
      <c r="I26" s="363">
        <v>-21</v>
      </c>
    </row>
    <row r="27" spans="2:9" s="355" customFormat="1" x14ac:dyDescent="0.2">
      <c r="B27" s="361" t="s">
        <v>374</v>
      </c>
      <c r="C27" s="362">
        <v>30</v>
      </c>
      <c r="D27" s="374">
        <v>15</v>
      </c>
      <c r="E27" s="363">
        <v>19</v>
      </c>
      <c r="F27" s="363">
        <v>12</v>
      </c>
      <c r="G27" s="374">
        <v>36</v>
      </c>
      <c r="H27" s="362">
        <v>44</v>
      </c>
      <c r="I27" s="363">
        <v>46</v>
      </c>
    </row>
    <row r="28" spans="2:9" s="355" customFormat="1" x14ac:dyDescent="0.2">
      <c r="B28" s="361" t="s">
        <v>558</v>
      </c>
      <c r="C28" s="362">
        <v>249</v>
      </c>
      <c r="D28" s="374">
        <v>191</v>
      </c>
      <c r="E28" s="363">
        <v>224</v>
      </c>
      <c r="F28" s="363">
        <v>69</v>
      </c>
      <c r="G28" s="374">
        <v>154</v>
      </c>
      <c r="H28" s="362">
        <v>439</v>
      </c>
      <c r="I28" s="363">
        <v>247</v>
      </c>
    </row>
    <row r="29" spans="2:9" s="355" customFormat="1" x14ac:dyDescent="0.2">
      <c r="B29" s="361" t="s">
        <v>376</v>
      </c>
      <c r="C29" s="362">
        <v>52</v>
      </c>
      <c r="D29" s="374">
        <v>45</v>
      </c>
      <c r="E29" s="363">
        <v>8</v>
      </c>
      <c r="F29" s="363">
        <v>26</v>
      </c>
      <c r="G29" s="374">
        <v>128</v>
      </c>
      <c r="H29" s="362">
        <v>97</v>
      </c>
      <c r="I29" s="363">
        <v>155</v>
      </c>
    </row>
    <row r="30" spans="2:9" s="355" customFormat="1" x14ac:dyDescent="0.2">
      <c r="B30" s="361" t="s">
        <v>377</v>
      </c>
      <c r="C30" s="362">
        <v>430</v>
      </c>
      <c r="D30" s="374">
        <v>439</v>
      </c>
      <c r="E30" s="363">
        <v>376</v>
      </c>
      <c r="F30" s="363">
        <v>368</v>
      </c>
      <c r="G30" s="374">
        <v>360</v>
      </c>
      <c r="H30" s="362">
        <v>869</v>
      </c>
      <c r="I30" s="363">
        <v>706</v>
      </c>
    </row>
    <row r="31" spans="2:9" s="355" customFormat="1" ht="13.5" thickBot="1" x14ac:dyDescent="0.25">
      <c r="B31" s="364" t="s">
        <v>378</v>
      </c>
      <c r="C31" s="365">
        <v>47</v>
      </c>
      <c r="D31" s="380">
        <v>77</v>
      </c>
      <c r="E31" s="366">
        <v>101</v>
      </c>
      <c r="F31" s="366">
        <v>59</v>
      </c>
      <c r="G31" s="380">
        <v>47</v>
      </c>
      <c r="H31" s="365">
        <v>124</v>
      </c>
      <c r="I31" s="366">
        <v>98</v>
      </c>
    </row>
    <row r="32" spans="2:9" s="355" customFormat="1" ht="13.5" thickBot="1" x14ac:dyDescent="0.25">
      <c r="B32" s="364" t="s">
        <v>379</v>
      </c>
      <c r="C32" s="365">
        <v>1980</v>
      </c>
      <c r="D32" s="380">
        <v>1946</v>
      </c>
      <c r="E32" s="366">
        <v>1903</v>
      </c>
      <c r="F32" s="366">
        <v>1727</v>
      </c>
      <c r="G32" s="380">
        <v>1885</v>
      </c>
      <c r="H32" s="365">
        <v>3926</v>
      </c>
      <c r="I32" s="366">
        <v>3581</v>
      </c>
    </row>
    <row r="33" spans="2:9" s="355" customFormat="1" x14ac:dyDescent="0.2">
      <c r="B33" s="361" t="s">
        <v>303</v>
      </c>
      <c r="C33" s="362">
        <v>-910</v>
      </c>
      <c r="D33" s="374">
        <v>-1229</v>
      </c>
      <c r="E33" s="363">
        <v>-963</v>
      </c>
      <c r="F33" s="363">
        <v>-895</v>
      </c>
      <c r="G33" s="374">
        <v>-904</v>
      </c>
      <c r="H33" s="362">
        <v>-2139</v>
      </c>
      <c r="I33" s="363">
        <v>-2090</v>
      </c>
    </row>
    <row r="34" spans="2:9" s="355" customFormat="1" x14ac:dyDescent="0.2">
      <c r="B34" s="361" t="s">
        <v>304</v>
      </c>
      <c r="C34" s="362">
        <v>71</v>
      </c>
      <c r="D34" s="374">
        <v>-8</v>
      </c>
      <c r="E34" s="363">
        <v>-73</v>
      </c>
      <c r="F34" s="363">
        <v>-28</v>
      </c>
      <c r="G34" s="374">
        <v>-71</v>
      </c>
      <c r="H34" s="362">
        <v>64</v>
      </c>
      <c r="I34" s="363">
        <v>-99</v>
      </c>
    </row>
    <row r="35" spans="2:9" s="355" customFormat="1" x14ac:dyDescent="0.2">
      <c r="B35" s="361" t="s">
        <v>559</v>
      </c>
      <c r="C35" s="362">
        <v>78</v>
      </c>
      <c r="D35" s="374">
        <v>-6</v>
      </c>
      <c r="E35" s="363">
        <v>-54</v>
      </c>
      <c r="F35" s="363">
        <v>-18</v>
      </c>
      <c r="G35" s="374">
        <v>-50</v>
      </c>
      <c r="H35" s="362">
        <v>72</v>
      </c>
      <c r="I35" s="363">
        <v>-54</v>
      </c>
    </row>
    <row r="36" spans="2:9" s="355" customFormat="1" x14ac:dyDescent="0.2">
      <c r="B36" s="361" t="s">
        <v>560</v>
      </c>
      <c r="C36" s="362">
        <v>-2</v>
      </c>
      <c r="D36" s="374">
        <v>-1</v>
      </c>
      <c r="E36" s="363">
        <v>-4</v>
      </c>
      <c r="F36" s="363">
        <v>-7</v>
      </c>
      <c r="G36" s="374">
        <v>-20</v>
      </c>
      <c r="H36" s="362">
        <v>-3</v>
      </c>
      <c r="I36" s="363">
        <v>-43</v>
      </c>
    </row>
    <row r="37" spans="2:9" s="355" customFormat="1" x14ac:dyDescent="0.2">
      <c r="B37" s="361" t="s">
        <v>561</v>
      </c>
      <c r="C37" s="362">
        <v>0</v>
      </c>
      <c r="D37" s="374">
        <v>0</v>
      </c>
      <c r="E37" s="363">
        <v>0</v>
      </c>
      <c r="F37" s="363">
        <v>0</v>
      </c>
      <c r="G37" s="374">
        <v>0</v>
      </c>
      <c r="H37" s="362">
        <v>0</v>
      </c>
      <c r="I37" s="363">
        <v>0</v>
      </c>
    </row>
    <row r="38" spans="2:9" s="355" customFormat="1" x14ac:dyDescent="0.2">
      <c r="B38" s="361" t="s">
        <v>562</v>
      </c>
      <c r="C38" s="362">
        <v>-5</v>
      </c>
      <c r="D38" s="374">
        <v>0</v>
      </c>
      <c r="E38" s="363">
        <v>-15</v>
      </c>
      <c r="F38" s="363">
        <v>-3</v>
      </c>
      <c r="G38" s="374">
        <v>-1</v>
      </c>
      <c r="H38" s="362">
        <v>-5</v>
      </c>
      <c r="I38" s="363">
        <v>-2</v>
      </c>
    </row>
    <row r="39" spans="2:9" s="355" customFormat="1" ht="13.5" thickBot="1" x14ac:dyDescent="0.25">
      <c r="B39" s="364" t="s">
        <v>418</v>
      </c>
      <c r="C39" s="365">
        <v>3</v>
      </c>
      <c r="D39" s="380">
        <v>5</v>
      </c>
      <c r="E39" s="366">
        <v>5</v>
      </c>
      <c r="F39" s="366">
        <v>9</v>
      </c>
      <c r="G39" s="380">
        <v>6</v>
      </c>
      <c r="H39" s="365">
        <v>8</v>
      </c>
      <c r="I39" s="366">
        <v>13</v>
      </c>
    </row>
    <row r="40" spans="2:9" s="355" customFormat="1" ht="13.5" thickBot="1" x14ac:dyDescent="0.25">
      <c r="B40" s="364" t="s">
        <v>384</v>
      </c>
      <c r="C40" s="365">
        <v>1144</v>
      </c>
      <c r="D40" s="380">
        <v>715</v>
      </c>
      <c r="E40" s="366">
        <v>871</v>
      </c>
      <c r="F40" s="366">
        <v>814</v>
      </c>
      <c r="G40" s="380">
        <v>916</v>
      </c>
      <c r="H40" s="365">
        <v>1858</v>
      </c>
      <c r="I40" s="366">
        <v>1405</v>
      </c>
    </row>
    <row r="41" spans="2:9" s="355" customFormat="1" x14ac:dyDescent="0.2">
      <c r="B41" s="361" t="s">
        <v>385</v>
      </c>
      <c r="C41" s="362">
        <v>-288</v>
      </c>
      <c r="D41" s="374">
        <v>-85</v>
      </c>
      <c r="E41" s="363">
        <v>-186</v>
      </c>
      <c r="F41" s="363">
        <v>-184</v>
      </c>
      <c r="G41" s="374">
        <v>-194</v>
      </c>
      <c r="H41" s="362">
        <v>-373</v>
      </c>
      <c r="I41" s="363">
        <v>-292</v>
      </c>
    </row>
    <row r="42" spans="2:9" s="355" customFormat="1" ht="13.5" thickBot="1" x14ac:dyDescent="0.25">
      <c r="B42" s="364" t="s">
        <v>563</v>
      </c>
      <c r="C42" s="365">
        <v>0</v>
      </c>
      <c r="D42" s="380">
        <v>0</v>
      </c>
      <c r="E42" s="366">
        <v>0</v>
      </c>
      <c r="F42" s="366">
        <v>0</v>
      </c>
      <c r="G42" s="380">
        <v>0</v>
      </c>
      <c r="H42" s="365">
        <v>0</v>
      </c>
      <c r="I42" s="366">
        <v>0</v>
      </c>
    </row>
    <row r="43" spans="2:9" s="355" customFormat="1" ht="13.5" thickBot="1" x14ac:dyDescent="0.25">
      <c r="B43" s="364" t="s">
        <v>386</v>
      </c>
      <c r="C43" s="365">
        <v>855</v>
      </c>
      <c r="D43" s="380">
        <v>630</v>
      </c>
      <c r="E43" s="366">
        <v>685</v>
      </c>
      <c r="F43" s="366">
        <v>629</v>
      </c>
      <c r="G43" s="380">
        <v>721</v>
      </c>
      <c r="H43" s="365" t="s">
        <v>588</v>
      </c>
      <c r="I43" s="366" t="s">
        <v>589</v>
      </c>
    </row>
    <row r="44" spans="2:9" s="355" customFormat="1" x14ac:dyDescent="0.2">
      <c r="B44" s="361" t="s">
        <v>564</v>
      </c>
      <c r="C44" s="362">
        <v>0</v>
      </c>
      <c r="D44" s="374">
        <v>0</v>
      </c>
      <c r="E44" s="363">
        <v>0</v>
      </c>
      <c r="F44" s="363">
        <v>0</v>
      </c>
      <c r="G44" s="374">
        <v>0</v>
      </c>
      <c r="H44" s="362">
        <v>0</v>
      </c>
      <c r="I44" s="363">
        <v>0</v>
      </c>
    </row>
    <row r="45" spans="2:9" s="355" customFormat="1" ht="13.5" thickBot="1" x14ac:dyDescent="0.25">
      <c r="B45" s="381" t="s">
        <v>565</v>
      </c>
      <c r="C45" s="382">
        <v>855</v>
      </c>
      <c r="D45" s="383">
        <v>630</v>
      </c>
      <c r="E45" s="384">
        <v>685</v>
      </c>
      <c r="F45" s="384">
        <v>629</v>
      </c>
      <c r="G45" s="383">
        <v>721</v>
      </c>
      <c r="H45" s="382">
        <v>1485</v>
      </c>
      <c r="I45" s="384">
        <v>1113</v>
      </c>
    </row>
    <row r="46" spans="2:9" s="355" customFormat="1" x14ac:dyDescent="0.2">
      <c r="B46" s="385" t="s">
        <v>566</v>
      </c>
      <c r="C46" s="386" t="s">
        <v>590</v>
      </c>
      <c r="D46" s="387" t="s">
        <v>513</v>
      </c>
      <c r="E46" s="388" t="s">
        <v>514</v>
      </c>
      <c r="F46" s="388" t="s">
        <v>513</v>
      </c>
      <c r="G46" s="387" t="s">
        <v>567</v>
      </c>
      <c r="H46" s="386" t="s">
        <v>591</v>
      </c>
      <c r="I46" s="388" t="s">
        <v>592</v>
      </c>
    </row>
    <row r="47" spans="2:9" s="355" customFormat="1" ht="13.5" thickBot="1" x14ac:dyDescent="0.25">
      <c r="B47" s="364" t="s">
        <v>568</v>
      </c>
      <c r="C47" s="365" t="s">
        <v>590</v>
      </c>
      <c r="D47" s="380" t="s">
        <v>513</v>
      </c>
      <c r="E47" s="366" t="s">
        <v>514</v>
      </c>
      <c r="F47" s="366" t="s">
        <v>513</v>
      </c>
      <c r="G47" s="380" t="s">
        <v>567</v>
      </c>
      <c r="H47" s="365" t="s">
        <v>591</v>
      </c>
      <c r="I47" s="366" t="s">
        <v>592</v>
      </c>
    </row>
    <row r="50" spans="2:13" s="355" customFormat="1" ht="12.75" customHeight="1" x14ac:dyDescent="0.2">
      <c r="B50" s="373" t="s">
        <v>419</v>
      </c>
      <c r="C50" s="424"/>
      <c r="D50" s="389">
        <v>42916</v>
      </c>
      <c r="E50" s="429">
        <v>42825</v>
      </c>
      <c r="F50" s="389">
        <v>42735</v>
      </c>
      <c r="G50" s="389">
        <v>42643</v>
      </c>
      <c r="H50" s="390">
        <v>42551</v>
      </c>
      <c r="I50" s="389"/>
      <c r="J50" s="389"/>
      <c r="K50" s="389"/>
      <c r="L50" s="389"/>
      <c r="M50" s="389"/>
    </row>
    <row r="51" spans="2:13" s="355" customFormat="1" ht="16.5" customHeight="1" thickBot="1" x14ac:dyDescent="0.25">
      <c r="B51" s="357" t="s">
        <v>417</v>
      </c>
      <c r="C51" s="425"/>
      <c r="D51" s="391"/>
      <c r="E51" s="430"/>
      <c r="F51" s="391"/>
      <c r="G51" s="391"/>
      <c r="H51" s="358"/>
      <c r="I51" s="389"/>
      <c r="J51" s="389"/>
      <c r="K51" s="389"/>
      <c r="L51" s="389"/>
      <c r="M51" s="389"/>
    </row>
    <row r="52" spans="2:13" s="355" customFormat="1" ht="18" customHeight="1" x14ac:dyDescent="0.2">
      <c r="B52" s="361" t="s">
        <v>420</v>
      </c>
      <c r="C52" s="363"/>
      <c r="D52" s="362">
        <v>296479</v>
      </c>
      <c r="E52" s="387">
        <v>287293</v>
      </c>
      <c r="F52" s="388">
        <v>275200</v>
      </c>
      <c r="G52" s="388">
        <v>266016</v>
      </c>
      <c r="H52" s="387">
        <v>265681</v>
      </c>
      <c r="I52" s="389"/>
      <c r="J52" s="389"/>
      <c r="K52" s="389"/>
      <c r="L52" s="389"/>
      <c r="M52" s="389"/>
    </row>
    <row r="53" spans="2:13" s="355" customFormat="1" ht="18" customHeight="1" x14ac:dyDescent="0.2">
      <c r="B53" s="361" t="s">
        <v>421</v>
      </c>
      <c r="C53" s="363"/>
      <c r="D53" s="362">
        <v>139350</v>
      </c>
      <c r="E53" s="374">
        <v>135304</v>
      </c>
      <c r="F53" s="363">
        <v>133231</v>
      </c>
      <c r="G53" s="363">
        <v>131973</v>
      </c>
      <c r="H53" s="374">
        <v>131383</v>
      </c>
      <c r="I53" s="389"/>
      <c r="J53" s="389"/>
      <c r="K53" s="389"/>
      <c r="L53" s="389"/>
      <c r="M53" s="389"/>
    </row>
    <row r="54" spans="2:13" s="355" customFormat="1" ht="18" customHeight="1" x14ac:dyDescent="0.2">
      <c r="B54" s="361" t="s">
        <v>422</v>
      </c>
      <c r="C54" s="363"/>
      <c r="D54" s="362">
        <v>70898</v>
      </c>
      <c r="E54" s="374">
        <v>72329</v>
      </c>
      <c r="F54" s="363">
        <v>73262</v>
      </c>
      <c r="G54" s="363">
        <v>72774</v>
      </c>
      <c r="H54" s="374">
        <v>73494</v>
      </c>
      <c r="I54" s="389"/>
      <c r="J54" s="389"/>
      <c r="K54" s="389"/>
      <c r="L54" s="389"/>
      <c r="M54" s="389"/>
    </row>
    <row r="55" spans="2:13" s="355" customFormat="1" ht="18" customHeight="1" x14ac:dyDescent="0.2">
      <c r="B55" s="361" t="s">
        <v>423</v>
      </c>
      <c r="C55" s="363"/>
      <c r="D55" s="362">
        <v>189938</v>
      </c>
      <c r="E55" s="374">
        <v>181722</v>
      </c>
      <c r="F55" s="363">
        <v>177730</v>
      </c>
      <c r="G55" s="363">
        <v>170425</v>
      </c>
      <c r="H55" s="374">
        <v>175870</v>
      </c>
      <c r="I55" s="389"/>
      <c r="J55" s="389"/>
      <c r="K55" s="389"/>
      <c r="L55" s="389"/>
      <c r="M55" s="389"/>
    </row>
    <row r="56" spans="2:13" s="355" customFormat="1" ht="18" customHeight="1" x14ac:dyDescent="0.2">
      <c r="B56" s="361" t="s">
        <v>424</v>
      </c>
      <c r="C56" s="363"/>
      <c r="D56" s="362">
        <v>18905</v>
      </c>
      <c r="E56" s="374">
        <v>19234</v>
      </c>
      <c r="F56" s="363">
        <v>19657</v>
      </c>
      <c r="G56" s="363">
        <v>19745</v>
      </c>
      <c r="H56" s="374">
        <v>19724</v>
      </c>
      <c r="I56" s="389"/>
      <c r="J56" s="389"/>
      <c r="K56" s="389"/>
      <c r="L56" s="389"/>
      <c r="M56" s="389"/>
    </row>
    <row r="57" spans="2:13" s="355" customFormat="1" ht="18" customHeight="1" x14ac:dyDescent="0.2">
      <c r="B57" s="361" t="s">
        <v>425</v>
      </c>
      <c r="C57" s="363"/>
      <c r="D57" s="362">
        <v>13339</v>
      </c>
      <c r="E57" s="374">
        <v>13128</v>
      </c>
      <c r="F57" s="363">
        <v>12653</v>
      </c>
      <c r="G57" s="363">
        <v>12506</v>
      </c>
      <c r="H57" s="374">
        <v>12427</v>
      </c>
      <c r="I57" s="389"/>
      <c r="J57" s="389"/>
      <c r="K57" s="389"/>
      <c r="L57" s="389"/>
      <c r="M57" s="389"/>
    </row>
    <row r="58" spans="2:13" s="355" customFormat="1" ht="18" customHeight="1" thickBot="1" x14ac:dyDescent="0.25">
      <c r="B58" s="392" t="s">
        <v>426</v>
      </c>
      <c r="C58" s="393"/>
      <c r="D58" s="394">
        <v>16665</v>
      </c>
      <c r="E58" s="395">
        <v>16506</v>
      </c>
      <c r="F58" s="393">
        <v>15957</v>
      </c>
      <c r="G58" s="393">
        <v>15135</v>
      </c>
      <c r="H58" s="395">
        <v>14834</v>
      </c>
      <c r="I58" s="389"/>
      <c r="J58" s="389"/>
      <c r="K58" s="389"/>
      <c r="L58" s="389"/>
      <c r="M58" s="389"/>
    </row>
    <row r="59" spans="2:13" s="355" customFormat="1" x14ac:dyDescent="0.2">
      <c r="B59" s="396"/>
      <c r="C59" s="396"/>
      <c r="D59" s="396"/>
      <c r="E59" s="396"/>
      <c r="F59" s="396"/>
      <c r="G59" s="396"/>
      <c r="H59" s="396"/>
      <c r="I59" s="389"/>
      <c r="J59" s="389"/>
      <c r="K59" s="389"/>
      <c r="L59" s="389"/>
      <c r="M59" s="389"/>
    </row>
    <row r="60" spans="2:13" s="355" customFormat="1" x14ac:dyDescent="0.2">
      <c r="B60" s="397"/>
      <c r="C60" s="398"/>
      <c r="D60" s="398"/>
      <c r="E60" s="398"/>
      <c r="F60" s="398"/>
      <c r="G60" s="398"/>
      <c r="H60" s="398"/>
      <c r="I60" s="389"/>
      <c r="J60" s="389"/>
      <c r="K60" s="389"/>
      <c r="L60" s="389"/>
      <c r="M60" s="389"/>
    </row>
    <row r="62" spans="2:13" ht="13.5" thickBot="1" x14ac:dyDescent="0.2">
      <c r="B62" s="399" t="s">
        <v>427</v>
      </c>
      <c r="C62" s="427"/>
      <c r="D62" s="427"/>
      <c r="E62" s="400" t="s">
        <v>586</v>
      </c>
      <c r="F62" s="400" t="s">
        <v>411</v>
      </c>
    </row>
    <row r="63" spans="2:13" ht="13.5" thickBot="1" x14ac:dyDescent="0.2">
      <c r="B63" s="401" t="s">
        <v>428</v>
      </c>
      <c r="C63" s="426"/>
      <c r="D63" s="426"/>
      <c r="E63" s="402"/>
      <c r="F63" s="403"/>
    </row>
    <row r="64" spans="2:13" x14ac:dyDescent="0.15">
      <c r="B64" s="361" t="s">
        <v>429</v>
      </c>
      <c r="C64" s="427"/>
      <c r="D64" s="427"/>
      <c r="E64" s="362">
        <v>0.2</v>
      </c>
      <c r="F64" s="363">
        <v>0.18</v>
      </c>
    </row>
    <row r="65" spans="2:6" ht="28.5" customHeight="1" x14ac:dyDescent="0.15">
      <c r="B65" s="431" t="s">
        <v>574</v>
      </c>
      <c r="C65" s="431"/>
      <c r="D65" s="431"/>
      <c r="E65" s="362" t="s">
        <v>596</v>
      </c>
      <c r="F65" s="363" t="s">
        <v>569</v>
      </c>
    </row>
    <row r="66" spans="2:6" ht="13.5" thickBot="1" x14ac:dyDescent="0.2">
      <c r="B66" s="364" t="s">
        <v>391</v>
      </c>
      <c r="C66" s="427"/>
      <c r="D66" s="427"/>
      <c r="E66" s="365">
        <v>0.84</v>
      </c>
      <c r="F66" s="366">
        <v>0.93</v>
      </c>
    </row>
    <row r="67" spans="2:6" ht="13.5" thickBot="1" x14ac:dyDescent="0.2">
      <c r="B67" s="364" t="s">
        <v>430</v>
      </c>
      <c r="C67" s="426"/>
      <c r="D67" s="426"/>
      <c r="E67" s="365"/>
      <c r="F67" s="404"/>
    </row>
    <row r="68" spans="2:6" ht="25.5" x14ac:dyDescent="0.15">
      <c r="B68" s="431" t="s">
        <v>570</v>
      </c>
      <c r="C68" s="431"/>
      <c r="D68" s="405"/>
      <c r="E68" s="362" t="s">
        <v>642</v>
      </c>
      <c r="F68" s="363" t="s">
        <v>571</v>
      </c>
    </row>
    <row r="69" spans="2:6" ht="25.5" customHeight="1" x14ac:dyDescent="0.15">
      <c r="B69" s="361" t="s">
        <v>431</v>
      </c>
      <c r="C69" s="427"/>
      <c r="D69" s="427"/>
      <c r="E69" s="362" t="s">
        <v>643</v>
      </c>
      <c r="F69" s="363" t="s">
        <v>572</v>
      </c>
    </row>
    <row r="70" spans="2:6" ht="13.5" thickBot="1" x14ac:dyDescent="0.2">
      <c r="B70" s="364" t="s">
        <v>432</v>
      </c>
      <c r="C70" s="427"/>
      <c r="D70" s="427"/>
      <c r="E70" s="365" t="s">
        <v>644</v>
      </c>
      <c r="F70" s="366" t="s">
        <v>573</v>
      </c>
    </row>
    <row r="71" spans="2:6" ht="13.5" thickBot="1" x14ac:dyDescent="0.2">
      <c r="B71" s="364" t="s">
        <v>433</v>
      </c>
      <c r="C71" s="426"/>
      <c r="D71" s="426"/>
      <c r="E71" s="365"/>
      <c r="F71" s="366"/>
    </row>
    <row r="72" spans="2:6" x14ac:dyDescent="0.15">
      <c r="B72" s="361" t="s">
        <v>595</v>
      </c>
      <c r="C72" s="427"/>
      <c r="D72" s="427"/>
      <c r="E72" s="362" t="s">
        <v>597</v>
      </c>
      <c r="F72" s="363" t="s">
        <v>556</v>
      </c>
    </row>
    <row r="73" spans="2:6" x14ac:dyDescent="0.15">
      <c r="B73" s="361" t="s">
        <v>434</v>
      </c>
      <c r="C73" s="427"/>
      <c r="D73" s="427"/>
      <c r="E73" s="362" t="s">
        <v>598</v>
      </c>
      <c r="F73" s="363" t="s">
        <v>545</v>
      </c>
    </row>
    <row r="74" spans="2:6" ht="13.5" thickBot="1" x14ac:dyDescent="0.2">
      <c r="B74" s="364" t="s">
        <v>435</v>
      </c>
      <c r="C74" s="427"/>
      <c r="D74" s="427"/>
      <c r="E74" s="365" t="s">
        <v>546</v>
      </c>
      <c r="F74" s="366" t="s">
        <v>546</v>
      </c>
    </row>
    <row r="75" spans="2:6" ht="13.5" thickBot="1" x14ac:dyDescent="0.2">
      <c r="B75" s="364" t="s">
        <v>436</v>
      </c>
      <c r="C75" s="426"/>
      <c r="D75" s="426"/>
      <c r="E75" s="365"/>
      <c r="F75" s="366"/>
    </row>
    <row r="76" spans="2:6" x14ac:dyDescent="0.15">
      <c r="B76" s="361" t="s">
        <v>437</v>
      </c>
      <c r="C76" s="427"/>
      <c r="D76" s="427"/>
      <c r="E76" s="362">
        <v>1.3</v>
      </c>
      <c r="F76" s="363">
        <v>1.25</v>
      </c>
    </row>
    <row r="77" spans="2:6" ht="13.5" thickBot="1" x14ac:dyDescent="0.2">
      <c r="B77" s="364" t="s">
        <v>438</v>
      </c>
      <c r="C77" s="428"/>
      <c r="D77" s="428"/>
      <c r="E77" s="365">
        <v>1.41</v>
      </c>
      <c r="F77" s="366">
        <v>1.39</v>
      </c>
    </row>
  </sheetData>
  <mergeCells count="25">
    <mergeCell ref="E50:E51"/>
    <mergeCell ref="C67:D67"/>
    <mergeCell ref="B68:C68"/>
    <mergeCell ref="C69:D69"/>
    <mergeCell ref="C62:D62"/>
    <mergeCell ref="C63:D63"/>
    <mergeCell ref="C64:D64"/>
    <mergeCell ref="B65:D65"/>
    <mergeCell ref="C66:D66"/>
    <mergeCell ref="I17:I18"/>
    <mergeCell ref="H17:H18"/>
    <mergeCell ref="C75:D75"/>
    <mergeCell ref="C76:D76"/>
    <mergeCell ref="C77:D77"/>
    <mergeCell ref="C70:D70"/>
    <mergeCell ref="C71:D71"/>
    <mergeCell ref="C72:D72"/>
    <mergeCell ref="C73:D73"/>
    <mergeCell ref="C74:D74"/>
    <mergeCell ref="C17:C18"/>
    <mergeCell ref="D17:D18"/>
    <mergeCell ref="E17:E18"/>
    <mergeCell ref="F17:F18"/>
    <mergeCell ref="G17:G18"/>
    <mergeCell ref="C50:C5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DK149"/>
  <sheetViews>
    <sheetView showGridLines="0" zoomScale="70" zoomScaleNormal="70" zoomScaleSheetLayoutView="50" workbookViewId="0">
      <selection activeCell="D35" sqref="D4:H35"/>
    </sheetView>
  </sheetViews>
  <sheetFormatPr defaultColWidth="9.140625" defaultRowHeight="15.75" outlineLevelCol="1" x14ac:dyDescent="0.25"/>
  <cols>
    <col min="1" max="1" width="16.28515625" style="18" customWidth="1"/>
    <col min="2" max="2" width="102.28515625" style="18" customWidth="1"/>
    <col min="3" max="3" width="2.85546875" style="117" customWidth="1"/>
    <col min="4" max="8" width="20.7109375" style="100" customWidth="1"/>
    <col min="9" max="9" width="2" style="102" customWidth="1"/>
    <col min="10" max="12" width="9.140625" style="121"/>
    <col min="13" max="13" width="93.85546875" style="121" bestFit="1" customWidth="1"/>
    <col min="14" max="17" width="11.140625" style="121" bestFit="1" customWidth="1"/>
    <col min="18" max="18" width="9.140625" style="121" hidden="1" customWidth="1" outlineLevel="1"/>
    <col min="19" max="19" width="118.5703125" style="121" hidden="1" customWidth="1" outlineLevel="1"/>
    <col min="20" max="20" width="12.85546875" style="121" hidden="1" customWidth="1" outlineLevel="1"/>
    <col min="21" max="21" width="16" style="121" hidden="1" customWidth="1" outlineLevel="1"/>
    <col min="22" max="22" width="16.85546875" style="121" hidden="1" customWidth="1" outlineLevel="1"/>
    <col min="23" max="23" width="15.5703125" style="121" hidden="1" customWidth="1" outlineLevel="1"/>
    <col min="24" max="24" width="17.140625" style="121" hidden="1" customWidth="1" outlineLevel="1"/>
    <col min="25" max="27" width="9.140625" style="121" hidden="1" customWidth="1" outlineLevel="1"/>
    <col min="28" max="32" width="10.85546875" style="121" hidden="1" customWidth="1" outlineLevel="1"/>
    <col min="33" max="33" width="9.140625" style="121" hidden="1" customWidth="1" outlineLevel="1"/>
    <col min="34" max="34" width="9.140625" style="121" collapsed="1"/>
    <col min="35" max="115" width="9.140625" style="121"/>
    <col min="116" max="16384" width="9.140625" style="93"/>
  </cols>
  <sheetData>
    <row r="1" spans="1:115" ht="46.5" x14ac:dyDescent="0.7">
      <c r="A1" s="317" t="s">
        <v>577</v>
      </c>
      <c r="B1" s="318"/>
      <c r="C1" s="225"/>
      <c r="D1" s="432"/>
      <c r="E1" s="432"/>
      <c r="F1" s="432"/>
      <c r="G1" s="432"/>
      <c r="H1" s="432"/>
      <c r="I1" s="109"/>
    </row>
    <row r="2" spans="1:115" s="126" customFormat="1" ht="21" x14ac:dyDescent="0.25">
      <c r="A2" s="236" t="s">
        <v>325</v>
      </c>
      <c r="B2" s="226"/>
      <c r="C2" s="226"/>
      <c r="D2" s="255" t="s">
        <v>621</v>
      </c>
      <c r="E2" s="255" t="s">
        <v>599</v>
      </c>
      <c r="F2" s="255" t="s">
        <v>600</v>
      </c>
      <c r="G2" s="255" t="s">
        <v>601</v>
      </c>
      <c r="H2" s="255" t="s">
        <v>602</v>
      </c>
      <c r="I2" s="124"/>
      <c r="J2" s="125"/>
      <c r="K2" s="125"/>
      <c r="L2" s="125"/>
      <c r="M2" s="121"/>
      <c r="N2" s="121"/>
      <c r="O2" s="121"/>
      <c r="P2" s="121"/>
      <c r="Q2" s="121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</row>
    <row r="3" spans="1:115" s="92" customFormat="1" ht="3" customHeight="1" thickBot="1" x14ac:dyDescent="0.4">
      <c r="A3" s="234"/>
      <c r="B3" s="106"/>
      <c r="C3" s="106"/>
      <c r="D3" s="103"/>
      <c r="E3" s="103"/>
      <c r="F3" s="103"/>
      <c r="G3" s="103"/>
      <c r="H3" s="103"/>
      <c r="I3" s="103"/>
      <c r="J3" s="122"/>
      <c r="K3" s="122"/>
      <c r="L3" s="122"/>
      <c r="M3" s="121"/>
      <c r="N3" s="121"/>
      <c r="O3" s="121"/>
      <c r="P3" s="121"/>
      <c r="Q3" s="121"/>
      <c r="R3" s="122"/>
      <c r="S3" s="184" t="s">
        <v>362</v>
      </c>
      <c r="T3" s="185" t="s">
        <v>363</v>
      </c>
      <c r="U3" s="186" t="s">
        <v>364</v>
      </c>
      <c r="V3" s="186" t="s">
        <v>365</v>
      </c>
      <c r="W3" s="185" t="s">
        <v>366</v>
      </c>
      <c r="X3" s="185" t="s">
        <v>367</v>
      </c>
      <c r="Y3" s="122"/>
      <c r="Z3" s="122"/>
      <c r="AA3" s="122"/>
      <c r="AB3" s="196" t="s">
        <v>399</v>
      </c>
      <c r="AC3" s="196" t="s">
        <v>400</v>
      </c>
      <c r="AD3" s="196" t="s">
        <v>401</v>
      </c>
      <c r="AE3" s="196" t="s">
        <v>402</v>
      </c>
      <c r="AF3" s="196" t="s">
        <v>403</v>
      </c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</row>
    <row r="4" spans="1:115" s="158" customFormat="1" ht="20.100000000000001" customHeight="1" x14ac:dyDescent="0.25">
      <c r="A4" s="179" t="s">
        <v>603</v>
      </c>
      <c r="B4" s="179"/>
      <c r="C4" s="155"/>
      <c r="D4" s="284">
        <v>611.21744000000001</v>
      </c>
      <c r="E4" s="285">
        <v>624.84047799999996</v>
      </c>
      <c r="F4" s="285">
        <v>651.21588599999995</v>
      </c>
      <c r="G4" s="285">
        <v>679.831051</v>
      </c>
      <c r="H4" s="285">
        <v>682.34713199999999</v>
      </c>
      <c r="I4" s="134"/>
      <c r="J4" s="157"/>
      <c r="K4" s="157"/>
      <c r="L4" s="157"/>
      <c r="M4" s="121"/>
      <c r="N4" s="121"/>
      <c r="O4" s="121"/>
      <c r="P4" s="121"/>
      <c r="Q4" s="121"/>
      <c r="R4" s="157"/>
      <c r="S4" s="198" t="s">
        <v>368</v>
      </c>
      <c r="T4" s="199">
        <v>691</v>
      </c>
      <c r="U4" s="200">
        <v>688</v>
      </c>
      <c r="V4" s="200">
        <v>682</v>
      </c>
      <c r="W4" s="200">
        <v>680</v>
      </c>
      <c r="X4" s="201">
        <v>651</v>
      </c>
      <c r="Y4" s="157"/>
      <c r="Z4" s="157"/>
      <c r="AA4" s="157"/>
      <c r="AB4" s="197">
        <v>-79.782559999999989</v>
      </c>
      <c r="AC4" s="197">
        <v>-63.159522000000038</v>
      </c>
      <c r="AD4" s="197">
        <v>-30.784114000000045</v>
      </c>
      <c r="AE4" s="197">
        <v>-0.1689489999999978</v>
      </c>
      <c r="AF4" s="197">
        <v>31.347131999999988</v>
      </c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</row>
    <row r="5" spans="1:115" s="159" customFormat="1" ht="20.100000000000001" customHeight="1" x14ac:dyDescent="0.25">
      <c r="A5" s="155" t="s">
        <v>604</v>
      </c>
      <c r="B5" s="154"/>
      <c r="C5" s="154"/>
      <c r="D5" s="286">
        <v>130.76232999999999</v>
      </c>
      <c r="E5" s="256">
        <v>142.85645500000001</v>
      </c>
      <c r="F5" s="256">
        <v>121.619427</v>
      </c>
      <c r="G5" s="256">
        <v>117.750451</v>
      </c>
      <c r="H5" s="256">
        <v>93.700978000000006</v>
      </c>
      <c r="I5" s="134"/>
      <c r="J5" s="156"/>
      <c r="K5" s="321"/>
      <c r="L5" s="156"/>
      <c r="M5" s="121"/>
      <c r="N5" s="121"/>
      <c r="O5" s="121"/>
      <c r="P5" s="121"/>
      <c r="Q5" s="121"/>
      <c r="R5" s="156"/>
      <c r="S5" s="202" t="s">
        <v>369</v>
      </c>
      <c r="T5" s="203">
        <v>104</v>
      </c>
      <c r="U5" s="204">
        <v>107</v>
      </c>
      <c r="V5" s="204">
        <v>94</v>
      </c>
      <c r="W5" s="204">
        <v>118</v>
      </c>
      <c r="X5" s="205">
        <v>122</v>
      </c>
      <c r="Y5" s="156"/>
      <c r="Z5" s="156"/>
      <c r="AA5" s="156"/>
      <c r="AB5" s="197">
        <v>26.762329999999992</v>
      </c>
      <c r="AC5" s="197">
        <v>35.856455000000011</v>
      </c>
      <c r="AD5" s="197">
        <v>27.619427000000002</v>
      </c>
      <c r="AE5" s="197">
        <v>-0.2495490000000018</v>
      </c>
      <c r="AF5" s="197">
        <v>-28.299021999999994</v>
      </c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6"/>
      <c r="DE5" s="156"/>
      <c r="DF5" s="156"/>
      <c r="DG5" s="156"/>
      <c r="DH5" s="156"/>
      <c r="DI5" s="156"/>
      <c r="DJ5" s="156"/>
      <c r="DK5" s="156"/>
    </row>
    <row r="6" spans="1:115" s="159" customFormat="1" ht="20.100000000000001" customHeight="1" x14ac:dyDescent="0.25">
      <c r="A6" s="238" t="s">
        <v>605</v>
      </c>
      <c r="B6" s="251"/>
      <c r="C6" s="251"/>
      <c r="D6" s="406">
        <v>257.63087100000001</v>
      </c>
      <c r="E6" s="407">
        <v>256.31487299999998</v>
      </c>
      <c r="F6" s="407">
        <v>256.97851600000001</v>
      </c>
      <c r="G6" s="407">
        <v>255.820696</v>
      </c>
      <c r="H6" s="407">
        <v>251.24087900000001</v>
      </c>
      <c r="I6" s="134"/>
      <c r="J6" s="156"/>
      <c r="K6" s="156"/>
      <c r="L6" s="156"/>
      <c r="M6" s="121"/>
      <c r="N6" s="121"/>
      <c r="O6" s="121"/>
      <c r="P6" s="121"/>
      <c r="Q6" s="121"/>
      <c r="R6" s="156"/>
      <c r="S6" s="206" t="s">
        <v>370</v>
      </c>
      <c r="T6" s="192">
        <v>250</v>
      </c>
      <c r="U6" s="193">
        <v>248</v>
      </c>
      <c r="V6" s="193">
        <v>251</v>
      </c>
      <c r="W6" s="193">
        <v>256</v>
      </c>
      <c r="X6" s="207">
        <v>257</v>
      </c>
      <c r="Y6" s="156"/>
      <c r="Z6" s="156"/>
      <c r="AA6" s="156"/>
      <c r="AB6" s="197">
        <v>7.6308710000000133</v>
      </c>
      <c r="AC6" s="197">
        <v>8.3148729999999773</v>
      </c>
      <c r="AD6" s="197">
        <v>5.9785160000000133</v>
      </c>
      <c r="AE6" s="197">
        <v>-0.17930400000000191</v>
      </c>
      <c r="AF6" s="197">
        <v>-5.7591209999999933</v>
      </c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  <c r="DD6" s="156"/>
      <c r="DE6" s="156"/>
      <c r="DF6" s="156"/>
      <c r="DG6" s="156"/>
      <c r="DH6" s="156"/>
      <c r="DI6" s="156"/>
      <c r="DJ6" s="156"/>
      <c r="DK6" s="156"/>
    </row>
    <row r="7" spans="1:115" s="159" customFormat="1" ht="20.100000000000001" customHeight="1" x14ac:dyDescent="0.25">
      <c r="A7" s="238" t="s">
        <v>606</v>
      </c>
      <c r="B7" s="251"/>
      <c r="C7" s="251"/>
      <c r="D7" s="406">
        <v>-126.86854099999999</v>
      </c>
      <c r="E7" s="407">
        <v>-113.45841799999999</v>
      </c>
      <c r="F7" s="407">
        <v>-135.35908900000001</v>
      </c>
      <c r="G7" s="407">
        <v>-138.070245</v>
      </c>
      <c r="H7" s="407">
        <v>-157.53990099999999</v>
      </c>
      <c r="I7" s="134"/>
      <c r="J7" s="156"/>
      <c r="K7" s="156"/>
      <c r="L7" s="156"/>
      <c r="M7" s="121"/>
      <c r="N7" s="121"/>
      <c r="O7" s="121"/>
      <c r="P7" s="121"/>
      <c r="Q7" s="121"/>
      <c r="R7" s="156"/>
      <c r="S7" s="206" t="s">
        <v>371</v>
      </c>
      <c r="T7" s="192">
        <v>-146</v>
      </c>
      <c r="U7" s="193">
        <v>-141</v>
      </c>
      <c r="V7" s="193">
        <v>-158</v>
      </c>
      <c r="W7" s="193">
        <v>-138</v>
      </c>
      <c r="X7" s="207">
        <v>-135</v>
      </c>
      <c r="Y7" s="156"/>
      <c r="Z7" s="156"/>
      <c r="AA7" s="156"/>
      <c r="AB7" s="197">
        <v>19.131459000000007</v>
      </c>
      <c r="AC7" s="197">
        <v>27.541582000000005</v>
      </c>
      <c r="AD7" s="197">
        <v>22.640910999999988</v>
      </c>
      <c r="AE7" s="197">
        <v>-7.0244999999999891E-2</v>
      </c>
      <c r="AF7" s="197">
        <v>-22.539900999999986</v>
      </c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</row>
    <row r="8" spans="1:115" s="159" customFormat="1" ht="20.100000000000001" customHeight="1" x14ac:dyDescent="0.25">
      <c r="A8" s="155" t="s">
        <v>607</v>
      </c>
      <c r="B8" s="154"/>
      <c r="C8" s="154"/>
      <c r="D8" s="286">
        <v>-42.966740000000001</v>
      </c>
      <c r="E8" s="256">
        <v>-43.886949999999999</v>
      </c>
      <c r="F8" s="256">
        <v>-61.675581000000001</v>
      </c>
      <c r="G8" s="256">
        <v>-47.195638000000002</v>
      </c>
      <c r="H8" s="256">
        <v>-50.479590999999999</v>
      </c>
      <c r="I8" s="134"/>
      <c r="J8" s="156"/>
      <c r="K8" s="156"/>
      <c r="L8" s="156"/>
      <c r="M8" s="121"/>
      <c r="N8" s="121"/>
      <c r="O8" s="121"/>
      <c r="P8" s="121"/>
      <c r="Q8" s="121"/>
      <c r="R8" s="156"/>
      <c r="S8" s="202" t="s">
        <v>372</v>
      </c>
      <c r="T8" s="203">
        <v>-63</v>
      </c>
      <c r="U8" s="204">
        <v>-49</v>
      </c>
      <c r="V8" s="204">
        <v>-50</v>
      </c>
      <c r="W8" s="204">
        <v>-47</v>
      </c>
      <c r="X8" s="205">
        <v>-62</v>
      </c>
      <c r="Y8" s="156"/>
      <c r="Z8" s="156"/>
      <c r="AA8" s="156"/>
      <c r="AB8" s="197">
        <v>20.033259999999999</v>
      </c>
      <c r="AC8" s="197">
        <v>5.1130500000000012</v>
      </c>
      <c r="AD8" s="197">
        <v>-11.675581000000001</v>
      </c>
      <c r="AE8" s="197">
        <v>-0.19563800000000242</v>
      </c>
      <c r="AF8" s="197">
        <v>11.520409000000001</v>
      </c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6"/>
      <c r="DB8" s="156"/>
      <c r="DC8" s="156"/>
      <c r="DD8" s="156"/>
      <c r="DE8" s="156"/>
      <c r="DF8" s="156"/>
      <c r="DG8" s="156"/>
      <c r="DH8" s="156"/>
      <c r="DI8" s="156"/>
      <c r="DJ8" s="156"/>
      <c r="DK8" s="156"/>
    </row>
    <row r="9" spans="1:115" s="159" customFormat="1" ht="20.100000000000001" customHeight="1" x14ac:dyDescent="0.25">
      <c r="A9" s="239" t="s">
        <v>608</v>
      </c>
      <c r="B9" s="251"/>
      <c r="C9" s="251"/>
      <c r="D9" s="406">
        <v>199.025589</v>
      </c>
      <c r="E9" s="407">
        <v>241.18296799999999</v>
      </c>
      <c r="F9" s="407">
        <v>297.993157</v>
      </c>
      <c r="G9" s="407">
        <v>257.04684800000001</v>
      </c>
      <c r="H9" s="407">
        <v>326.81818399999997</v>
      </c>
      <c r="I9" s="134"/>
      <c r="J9" s="156"/>
      <c r="K9" s="156"/>
      <c r="L9" s="156"/>
      <c r="M9" s="121"/>
      <c r="N9" s="121"/>
      <c r="O9" s="121"/>
      <c r="P9" s="121"/>
      <c r="Q9" s="121"/>
      <c r="R9" s="156"/>
      <c r="S9" s="206" t="s">
        <v>370</v>
      </c>
      <c r="T9" s="192">
        <v>329</v>
      </c>
      <c r="U9" s="193">
        <v>335</v>
      </c>
      <c r="V9" s="193">
        <v>327</v>
      </c>
      <c r="W9" s="193">
        <v>257</v>
      </c>
      <c r="X9" s="207">
        <v>298</v>
      </c>
      <c r="Y9" s="156"/>
      <c r="Z9" s="156"/>
      <c r="AA9" s="156"/>
      <c r="AB9" s="197">
        <v>-129.974411</v>
      </c>
      <c r="AC9" s="197">
        <v>-93.817032000000012</v>
      </c>
      <c r="AD9" s="197">
        <v>-29.006843000000003</v>
      </c>
      <c r="AE9" s="197">
        <v>4.6848000000011325E-2</v>
      </c>
      <c r="AF9" s="197">
        <v>28.818183999999974</v>
      </c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  <c r="DK9" s="156"/>
    </row>
    <row r="10" spans="1:115" s="159" customFormat="1" ht="20.100000000000001" customHeight="1" x14ac:dyDescent="0.25">
      <c r="A10" s="239" t="s">
        <v>609</v>
      </c>
      <c r="B10" s="251"/>
      <c r="C10" s="251"/>
      <c r="D10" s="406">
        <v>-241.99232900000001</v>
      </c>
      <c r="E10" s="407">
        <v>-285.06991799999997</v>
      </c>
      <c r="F10" s="407">
        <v>-359.66873800000002</v>
      </c>
      <c r="G10" s="407">
        <v>-304.24248599999999</v>
      </c>
      <c r="H10" s="407">
        <v>-377.297775</v>
      </c>
      <c r="I10" s="134"/>
      <c r="J10" s="156"/>
      <c r="K10" s="156"/>
      <c r="L10" s="156"/>
      <c r="M10" s="121"/>
      <c r="N10" s="121"/>
      <c r="O10" s="121"/>
      <c r="P10" s="121"/>
      <c r="Q10" s="121"/>
      <c r="R10" s="156"/>
      <c r="S10" s="206" t="s">
        <v>371</v>
      </c>
      <c r="T10" s="192">
        <v>-391</v>
      </c>
      <c r="U10" s="193">
        <v>-384</v>
      </c>
      <c r="V10" s="193">
        <v>-377</v>
      </c>
      <c r="W10" s="193">
        <v>-304</v>
      </c>
      <c r="X10" s="207">
        <v>-360</v>
      </c>
      <c r="Y10" s="156"/>
      <c r="Z10" s="156"/>
      <c r="AA10" s="156"/>
      <c r="AB10" s="197">
        <v>149.00767099999999</v>
      </c>
      <c r="AC10" s="197">
        <v>98.930082000000027</v>
      </c>
      <c r="AD10" s="197">
        <v>17.331261999999981</v>
      </c>
      <c r="AE10" s="197">
        <v>-0.24248599999998532</v>
      </c>
      <c r="AF10" s="197">
        <v>-17.297775000000001</v>
      </c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</row>
    <row r="11" spans="1:115" s="159" customFormat="1" ht="20.100000000000001" customHeight="1" x14ac:dyDescent="0.25">
      <c r="A11" s="180" t="s">
        <v>373</v>
      </c>
      <c r="B11" s="154"/>
      <c r="C11" s="154"/>
      <c r="D11" s="286">
        <v>-7.0389739999999996</v>
      </c>
      <c r="E11" s="256">
        <v>-1.978494</v>
      </c>
      <c r="F11" s="256">
        <v>-8.2257499999999997</v>
      </c>
      <c r="G11" s="256">
        <v>11.292187</v>
      </c>
      <c r="H11" s="256">
        <v>-6.58772</v>
      </c>
      <c r="I11" s="134"/>
      <c r="J11" s="156"/>
      <c r="K11" s="156"/>
      <c r="L11" s="156"/>
      <c r="M11" s="121"/>
      <c r="N11" s="121"/>
      <c r="O11" s="121"/>
      <c r="P11" s="121"/>
      <c r="Q11" s="121"/>
      <c r="R11" s="156"/>
      <c r="S11" s="202" t="s">
        <v>373</v>
      </c>
      <c r="T11" s="203">
        <v>-8</v>
      </c>
      <c r="U11" s="204">
        <v>-8</v>
      </c>
      <c r="V11" s="204">
        <v>-7</v>
      </c>
      <c r="W11" s="204">
        <v>11</v>
      </c>
      <c r="X11" s="205">
        <v>-8</v>
      </c>
      <c r="Y11" s="156"/>
      <c r="Z11" s="156"/>
      <c r="AA11" s="156"/>
      <c r="AB11" s="197">
        <v>0.96102600000000038</v>
      </c>
      <c r="AC11" s="197">
        <v>6.0215060000000005</v>
      </c>
      <c r="AD11" s="197">
        <v>-1.2257499999999997</v>
      </c>
      <c r="AE11" s="197">
        <v>0.2921870000000002</v>
      </c>
      <c r="AF11" s="197">
        <v>1.41228</v>
      </c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</row>
    <row r="12" spans="1:115" s="159" customFormat="1" ht="20.100000000000001" customHeight="1" x14ac:dyDescent="0.25">
      <c r="A12" s="180" t="s">
        <v>374</v>
      </c>
      <c r="B12" s="154"/>
      <c r="C12" s="154"/>
      <c r="D12" s="286">
        <v>23.723903</v>
      </c>
      <c r="E12" s="256">
        <v>12.233351000000001</v>
      </c>
      <c r="F12" s="256">
        <v>15.344213999999999</v>
      </c>
      <c r="G12" s="256">
        <v>10.181305</v>
      </c>
      <c r="H12" s="256">
        <v>27.238904999999999</v>
      </c>
      <c r="I12" s="134"/>
      <c r="J12" s="156"/>
      <c r="K12" s="156"/>
      <c r="L12" s="156"/>
      <c r="M12" s="121"/>
      <c r="N12" s="121"/>
      <c r="O12" s="121"/>
      <c r="P12" s="121"/>
      <c r="Q12" s="121"/>
      <c r="R12" s="156"/>
      <c r="S12" s="202" t="s">
        <v>374</v>
      </c>
      <c r="T12" s="203">
        <v>9</v>
      </c>
      <c r="U12" s="204">
        <v>8</v>
      </c>
      <c r="V12" s="204">
        <v>27</v>
      </c>
      <c r="W12" s="204">
        <v>10</v>
      </c>
      <c r="X12" s="205">
        <v>15</v>
      </c>
      <c r="Y12" s="156"/>
      <c r="Z12" s="156"/>
      <c r="AA12" s="156"/>
      <c r="AB12" s="197">
        <v>14.723903</v>
      </c>
      <c r="AC12" s="197">
        <v>4.2333510000000008</v>
      </c>
      <c r="AD12" s="197">
        <v>-11.655786000000001</v>
      </c>
      <c r="AE12" s="197">
        <v>0.18130500000000005</v>
      </c>
      <c r="AF12" s="197">
        <v>12.238904999999999</v>
      </c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</row>
    <row r="13" spans="1:115" s="159" customFormat="1" ht="20.100000000000001" customHeight="1" x14ac:dyDescent="0.25">
      <c r="A13" s="180" t="s">
        <v>610</v>
      </c>
      <c r="B13" s="154"/>
      <c r="C13" s="154"/>
      <c r="D13" s="286">
        <v>127.330207</v>
      </c>
      <c r="E13" s="256">
        <v>156.25009800000001</v>
      </c>
      <c r="F13" s="256">
        <v>173.74181400000001</v>
      </c>
      <c r="G13" s="256">
        <v>68.809691000000001</v>
      </c>
      <c r="H13" s="256">
        <v>66.416089999999997</v>
      </c>
      <c r="I13" s="134"/>
      <c r="J13" s="156"/>
      <c r="K13" s="156"/>
      <c r="L13" s="156"/>
      <c r="M13" s="121"/>
      <c r="N13" s="121"/>
      <c r="O13" s="121"/>
      <c r="P13" s="121"/>
      <c r="Q13" s="121"/>
      <c r="R13" s="156"/>
      <c r="S13" s="202" t="s">
        <v>375</v>
      </c>
      <c r="T13" s="203">
        <v>51</v>
      </c>
      <c r="U13" s="204">
        <v>20</v>
      </c>
      <c r="V13" s="204">
        <v>66</v>
      </c>
      <c r="W13" s="204">
        <v>69</v>
      </c>
      <c r="X13" s="205">
        <v>174</v>
      </c>
      <c r="Y13" s="156"/>
      <c r="Z13" s="156"/>
      <c r="AA13" s="156"/>
      <c r="AB13" s="197">
        <v>76.330207000000001</v>
      </c>
      <c r="AC13" s="197">
        <v>136.25009800000001</v>
      </c>
      <c r="AD13" s="197">
        <v>107.74181400000001</v>
      </c>
      <c r="AE13" s="197">
        <v>-0.19030899999999917</v>
      </c>
      <c r="AF13" s="197">
        <v>-107.58391</v>
      </c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</row>
    <row r="14" spans="1:115" s="159" customFormat="1" ht="20.100000000000001" customHeight="1" x14ac:dyDescent="0.25">
      <c r="A14" s="180" t="s">
        <v>611</v>
      </c>
      <c r="B14" s="154"/>
      <c r="C14" s="154"/>
      <c r="D14" s="286">
        <v>31.798857999999999</v>
      </c>
      <c r="E14" s="256">
        <v>22.742968999999999</v>
      </c>
      <c r="F14" s="256">
        <v>6.2695590000000001</v>
      </c>
      <c r="G14" s="256">
        <v>12.059500999999999</v>
      </c>
      <c r="H14" s="256">
        <v>48.703370999999997</v>
      </c>
      <c r="I14" s="134"/>
      <c r="J14" s="156"/>
      <c r="K14" s="156"/>
      <c r="L14" s="156"/>
      <c r="M14" s="121"/>
      <c r="N14" s="121"/>
      <c r="O14" s="121"/>
      <c r="P14" s="121"/>
      <c r="Q14" s="121"/>
      <c r="R14" s="156"/>
      <c r="S14" s="202" t="s">
        <v>376</v>
      </c>
      <c r="T14" s="203">
        <v>26</v>
      </c>
      <c r="U14" s="204">
        <v>23</v>
      </c>
      <c r="V14" s="204">
        <v>49</v>
      </c>
      <c r="W14" s="204">
        <v>12</v>
      </c>
      <c r="X14" s="205">
        <v>6</v>
      </c>
      <c r="Y14" s="156"/>
      <c r="Z14" s="156"/>
      <c r="AA14" s="156"/>
      <c r="AB14" s="197">
        <v>5.7988579999999992</v>
      </c>
      <c r="AC14" s="197">
        <v>-0.25703100000000134</v>
      </c>
      <c r="AD14" s="197">
        <v>-42.730440999999999</v>
      </c>
      <c r="AE14" s="197">
        <v>5.9500999999999138E-2</v>
      </c>
      <c r="AF14" s="197">
        <v>42.703370999999997</v>
      </c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</row>
    <row r="15" spans="1:115" s="159" customFormat="1" ht="20.100000000000001" customHeight="1" x14ac:dyDescent="0.25">
      <c r="A15" s="180" t="s">
        <v>612</v>
      </c>
      <c r="B15" s="154"/>
      <c r="C15" s="154"/>
      <c r="D15" s="286">
        <v>330.60538700000001</v>
      </c>
      <c r="E15" s="256">
        <v>345.926647</v>
      </c>
      <c r="F15" s="256">
        <v>279.14673900000003</v>
      </c>
      <c r="G15" s="256">
        <v>271.63799599999999</v>
      </c>
      <c r="H15" s="256">
        <v>264.22897899999998</v>
      </c>
      <c r="I15" s="134"/>
      <c r="J15" s="156"/>
      <c r="K15" s="156"/>
      <c r="L15" s="156"/>
      <c r="M15" s="121"/>
      <c r="N15" s="121"/>
      <c r="O15" s="121"/>
      <c r="P15" s="121"/>
      <c r="Q15" s="121"/>
      <c r="R15" s="156"/>
      <c r="S15" s="202" t="s">
        <v>377</v>
      </c>
      <c r="T15" s="203">
        <v>270</v>
      </c>
      <c r="U15" s="204">
        <v>255</v>
      </c>
      <c r="V15" s="204">
        <v>264</v>
      </c>
      <c r="W15" s="204">
        <v>272</v>
      </c>
      <c r="X15" s="205">
        <v>279</v>
      </c>
      <c r="Y15" s="156"/>
      <c r="Z15" s="156"/>
      <c r="AA15" s="156"/>
      <c r="AB15" s="197">
        <v>60.605387000000007</v>
      </c>
      <c r="AC15" s="197">
        <v>90.926647000000003</v>
      </c>
      <c r="AD15" s="197">
        <v>15.146739000000025</v>
      </c>
      <c r="AE15" s="197">
        <v>-0.36200400000001309</v>
      </c>
      <c r="AF15" s="197">
        <v>-14.771021000000019</v>
      </c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</row>
    <row r="16" spans="1:115" s="159" customFormat="1" ht="20.100000000000001" customHeight="1" thickBot="1" x14ac:dyDescent="0.3">
      <c r="A16" s="180" t="s">
        <v>613</v>
      </c>
      <c r="B16" s="154"/>
      <c r="C16" s="154"/>
      <c r="D16" s="286">
        <v>39.683858000000001</v>
      </c>
      <c r="E16" s="256">
        <v>45.770567</v>
      </c>
      <c r="F16" s="256">
        <v>66.254358999999994</v>
      </c>
      <c r="G16" s="256">
        <v>52.630096000000002</v>
      </c>
      <c r="H16" s="256">
        <v>43.777382000000003</v>
      </c>
      <c r="I16" s="134"/>
      <c r="J16" s="156"/>
      <c r="K16" s="156"/>
      <c r="L16" s="156"/>
      <c r="M16" s="121"/>
      <c r="N16" s="121"/>
      <c r="O16" s="121"/>
      <c r="P16" s="121"/>
      <c r="Q16" s="121"/>
      <c r="R16" s="156"/>
      <c r="S16" s="208" t="s">
        <v>378</v>
      </c>
      <c r="T16" s="187">
        <v>41</v>
      </c>
      <c r="U16" s="188">
        <v>46</v>
      </c>
      <c r="V16" s="188">
        <v>44</v>
      </c>
      <c r="W16" s="188">
        <v>53</v>
      </c>
      <c r="X16" s="209">
        <v>66</v>
      </c>
      <c r="Y16" s="156"/>
      <c r="Z16" s="156"/>
      <c r="AA16" s="156"/>
      <c r="AB16" s="197">
        <v>-1.3161419999999993</v>
      </c>
      <c r="AC16" s="197">
        <v>-0.22943300000000022</v>
      </c>
      <c r="AD16" s="197">
        <v>22.254358999999994</v>
      </c>
      <c r="AE16" s="197">
        <v>-0.36990399999999823</v>
      </c>
      <c r="AF16" s="197">
        <v>-22.222617999999997</v>
      </c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6"/>
    </row>
    <row r="17" spans="1:115" s="249" customFormat="1" ht="24.95" customHeight="1" thickBot="1" x14ac:dyDescent="0.3">
      <c r="A17" s="240" t="s">
        <v>379</v>
      </c>
      <c r="B17" s="241"/>
      <c r="C17" s="154"/>
      <c r="D17" s="408">
        <v>1245.1162690000001</v>
      </c>
      <c r="E17" s="409">
        <v>1304.7551209999999</v>
      </c>
      <c r="F17" s="409">
        <v>1243.6906670000001</v>
      </c>
      <c r="G17" s="409">
        <v>1176.9966400000001</v>
      </c>
      <c r="H17" s="409">
        <v>1169.3455260000001</v>
      </c>
      <c r="I17" s="242"/>
      <c r="J17" s="243"/>
      <c r="K17" s="243"/>
      <c r="L17" s="243"/>
      <c r="M17" s="121"/>
      <c r="N17" s="121"/>
      <c r="O17" s="121"/>
      <c r="P17" s="121"/>
      <c r="Q17" s="121"/>
      <c r="R17" s="243"/>
      <c r="S17" s="244" t="s">
        <v>379</v>
      </c>
      <c r="T17" s="245">
        <v>1121</v>
      </c>
      <c r="U17" s="246">
        <v>1090</v>
      </c>
      <c r="V17" s="246">
        <v>1169</v>
      </c>
      <c r="W17" s="246">
        <v>1177</v>
      </c>
      <c r="X17" s="247">
        <v>1244</v>
      </c>
      <c r="Y17" s="243"/>
      <c r="Z17" s="243"/>
      <c r="AA17" s="243"/>
      <c r="AB17" s="248">
        <v>124.1162690000001</v>
      </c>
      <c r="AC17" s="248">
        <v>214.75512099999992</v>
      </c>
      <c r="AD17" s="248">
        <v>74.690667000000076</v>
      </c>
      <c r="AE17" s="248">
        <v>-3.3599999999296415E-3</v>
      </c>
      <c r="AF17" s="248">
        <v>-74.654473999999936</v>
      </c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/>
      <c r="CL17" s="243"/>
      <c r="CM17" s="243"/>
      <c r="CN17" s="243"/>
      <c r="CO17" s="243"/>
      <c r="CP17" s="243"/>
      <c r="CQ17" s="243"/>
      <c r="CR17" s="243"/>
      <c r="CS17" s="243"/>
      <c r="CT17" s="243"/>
      <c r="CU17" s="243"/>
      <c r="CV17" s="243"/>
      <c r="CW17" s="243"/>
      <c r="CX17" s="243"/>
      <c r="CY17" s="243"/>
      <c r="CZ17" s="243"/>
      <c r="DA17" s="243"/>
      <c r="DB17" s="243"/>
      <c r="DC17" s="243"/>
      <c r="DD17" s="243"/>
      <c r="DE17" s="243"/>
      <c r="DF17" s="243"/>
      <c r="DG17" s="243"/>
      <c r="DH17" s="243"/>
      <c r="DI17" s="243"/>
      <c r="DJ17" s="243"/>
      <c r="DK17" s="243"/>
    </row>
    <row r="18" spans="1:115" s="159" customFormat="1" ht="20.100000000000001" customHeight="1" x14ac:dyDescent="0.25">
      <c r="A18" s="181" t="s">
        <v>303</v>
      </c>
      <c r="B18" s="228"/>
      <c r="C18" s="154"/>
      <c r="D18" s="410">
        <v>-544.22057099999995</v>
      </c>
      <c r="E18" s="411">
        <v>-821.96377299999995</v>
      </c>
      <c r="F18" s="411">
        <v>-555.71494399999995</v>
      </c>
      <c r="G18" s="411">
        <v>-529.21627599999999</v>
      </c>
      <c r="H18" s="411">
        <v>-573.02608099999998</v>
      </c>
      <c r="I18" s="134"/>
      <c r="J18" s="156"/>
      <c r="K18" s="156"/>
      <c r="L18" s="156"/>
      <c r="M18" s="121"/>
      <c r="N18" s="121"/>
      <c r="O18" s="121"/>
      <c r="P18" s="121"/>
      <c r="Q18" s="121"/>
      <c r="R18" s="156"/>
      <c r="S18" s="202" t="s">
        <v>303</v>
      </c>
      <c r="T18" s="203">
        <v>-554</v>
      </c>
      <c r="U18" s="204">
        <v>-774</v>
      </c>
      <c r="V18" s="204">
        <v>-573</v>
      </c>
      <c r="W18" s="204">
        <v>-529</v>
      </c>
      <c r="X18" s="205">
        <v>-556</v>
      </c>
      <c r="Y18" s="156"/>
      <c r="Z18" s="156"/>
      <c r="AA18" s="156"/>
      <c r="AB18" s="197">
        <v>9.7794290000000501</v>
      </c>
      <c r="AC18" s="197">
        <v>-47.963772999999946</v>
      </c>
      <c r="AD18" s="197">
        <v>17.285056000000054</v>
      </c>
      <c r="AE18" s="197">
        <v>-0.21627599999999347</v>
      </c>
      <c r="AF18" s="197">
        <v>-17.026080999999976</v>
      </c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  <c r="DD18" s="156"/>
      <c r="DE18" s="156"/>
      <c r="DF18" s="156"/>
      <c r="DG18" s="156"/>
      <c r="DH18" s="156"/>
      <c r="DI18" s="156"/>
      <c r="DJ18" s="156"/>
      <c r="DK18" s="156"/>
    </row>
    <row r="19" spans="1:115" s="159" customFormat="1" ht="20.100000000000001" customHeight="1" x14ac:dyDescent="0.25">
      <c r="A19" s="180" t="s">
        <v>304</v>
      </c>
      <c r="B19" s="154"/>
      <c r="C19" s="154"/>
      <c r="D19" s="286">
        <v>1.5544290000000001</v>
      </c>
      <c r="E19" s="256">
        <v>-59.947034000000002</v>
      </c>
      <c r="F19" s="256">
        <v>-59.868214000000002</v>
      </c>
      <c r="G19" s="256">
        <v>-40.935420000000001</v>
      </c>
      <c r="H19" s="256">
        <v>-48.132916000000002</v>
      </c>
      <c r="I19" s="134"/>
      <c r="J19" s="156"/>
      <c r="K19" s="156"/>
      <c r="L19" s="156"/>
      <c r="M19" s="121"/>
      <c r="N19" s="121"/>
      <c r="O19" s="121"/>
      <c r="P19" s="121"/>
      <c r="Q19" s="121"/>
      <c r="R19" s="156"/>
      <c r="S19" s="202" t="s">
        <v>304</v>
      </c>
      <c r="T19" s="203">
        <v>-52</v>
      </c>
      <c r="U19" s="204">
        <v>-30</v>
      </c>
      <c r="V19" s="204">
        <v>-48</v>
      </c>
      <c r="W19" s="204">
        <v>-41</v>
      </c>
      <c r="X19" s="205">
        <v>-60</v>
      </c>
      <c r="Y19" s="156"/>
      <c r="Z19" s="156"/>
      <c r="AA19" s="156"/>
      <c r="AB19" s="197">
        <v>53.554428999999999</v>
      </c>
      <c r="AC19" s="197">
        <v>-29.947034000000002</v>
      </c>
      <c r="AD19" s="197">
        <v>-11.868214000000002</v>
      </c>
      <c r="AE19" s="197">
        <v>6.4579999999999416E-2</v>
      </c>
      <c r="AF19" s="197">
        <v>11.867083999999998</v>
      </c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156"/>
      <c r="CW19" s="156"/>
      <c r="CX19" s="156"/>
      <c r="CY19" s="156"/>
      <c r="CZ19" s="156"/>
      <c r="DA19" s="156"/>
      <c r="DB19" s="156"/>
      <c r="DC19" s="156"/>
      <c r="DD19" s="156"/>
      <c r="DE19" s="156"/>
      <c r="DF19" s="156"/>
      <c r="DG19" s="156"/>
      <c r="DH19" s="156"/>
      <c r="DI19" s="156"/>
      <c r="DJ19" s="156"/>
      <c r="DK19" s="156"/>
    </row>
    <row r="20" spans="1:115" s="159" customFormat="1" ht="20.100000000000001" customHeight="1" x14ac:dyDescent="0.25">
      <c r="A20" s="239" t="s">
        <v>614</v>
      </c>
      <c r="B20" s="251"/>
      <c r="C20" s="251"/>
      <c r="D20" s="406">
        <v>4.470688</v>
      </c>
      <c r="E20" s="407">
        <v>-58.812730999999999</v>
      </c>
      <c r="F20" s="407">
        <v>-45.616176000000003</v>
      </c>
      <c r="G20" s="407">
        <v>-33.139577000000003</v>
      </c>
      <c r="H20" s="407">
        <v>-28.127537</v>
      </c>
      <c r="I20" s="134"/>
      <c r="J20" s="156"/>
      <c r="K20" s="156"/>
      <c r="L20" s="156"/>
      <c r="M20" s="121"/>
      <c r="N20" s="121"/>
      <c r="O20" s="121"/>
      <c r="P20" s="121"/>
      <c r="Q20" s="121"/>
      <c r="R20" s="156"/>
      <c r="S20" s="206" t="s">
        <v>380</v>
      </c>
      <c r="T20" s="192">
        <v>-34</v>
      </c>
      <c r="U20" s="193">
        <v>-6</v>
      </c>
      <c r="V20" s="193">
        <v>-28</v>
      </c>
      <c r="W20" s="193">
        <v>-33</v>
      </c>
      <c r="X20" s="207">
        <v>-46</v>
      </c>
      <c r="Y20" s="156"/>
      <c r="Z20" s="156"/>
      <c r="AA20" s="156"/>
      <c r="AB20" s="197">
        <v>38.470688000000003</v>
      </c>
      <c r="AC20" s="197">
        <v>-52.812730999999999</v>
      </c>
      <c r="AD20" s="197">
        <v>-17.616176000000003</v>
      </c>
      <c r="AE20" s="197">
        <v>-0.13957700000000273</v>
      </c>
      <c r="AF20" s="197">
        <v>17.872463</v>
      </c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  <c r="CT20" s="156"/>
      <c r="CU20" s="156"/>
      <c r="CV20" s="156"/>
      <c r="CW20" s="156"/>
      <c r="CX20" s="156"/>
      <c r="CY20" s="156"/>
      <c r="CZ20" s="156"/>
      <c r="DA20" s="156"/>
      <c r="DB20" s="156"/>
      <c r="DC20" s="156"/>
      <c r="DD20" s="156"/>
      <c r="DE20" s="156"/>
      <c r="DF20" s="156"/>
      <c r="DG20" s="156"/>
      <c r="DH20" s="156"/>
      <c r="DI20" s="156"/>
      <c r="DJ20" s="156"/>
      <c r="DK20" s="156"/>
    </row>
    <row r="21" spans="1:115" s="159" customFormat="1" ht="20.100000000000001" customHeight="1" x14ac:dyDescent="0.25">
      <c r="A21" s="239" t="s">
        <v>344</v>
      </c>
      <c r="B21" s="251"/>
      <c r="C21" s="251"/>
      <c r="D21" s="406">
        <v>-1.9521040000000001</v>
      </c>
      <c r="E21" s="407">
        <v>-1.0731740000000001</v>
      </c>
      <c r="F21" s="407">
        <v>-7.062951</v>
      </c>
      <c r="G21" s="407">
        <v>-7.2834310000000002</v>
      </c>
      <c r="H21" s="407">
        <v>-19.886631999999999</v>
      </c>
      <c r="I21" s="134"/>
      <c r="J21" s="156"/>
      <c r="K21" s="156"/>
      <c r="L21" s="156"/>
      <c r="M21" s="121"/>
      <c r="N21" s="121"/>
      <c r="O21" s="121"/>
      <c r="P21" s="121"/>
      <c r="Q21" s="121"/>
      <c r="R21" s="156"/>
      <c r="S21" s="206" t="s">
        <v>381</v>
      </c>
      <c r="T21" s="192">
        <v>-18</v>
      </c>
      <c r="U21" s="193">
        <v>-24</v>
      </c>
      <c r="V21" s="193">
        <v>-20</v>
      </c>
      <c r="W21" s="193">
        <v>-7</v>
      </c>
      <c r="X21" s="207">
        <v>-7</v>
      </c>
      <c r="Y21" s="156"/>
      <c r="Z21" s="156"/>
      <c r="AA21" s="156"/>
      <c r="AB21" s="197">
        <v>16.047896000000001</v>
      </c>
      <c r="AC21" s="197">
        <v>22.926825999999998</v>
      </c>
      <c r="AD21" s="197">
        <v>12.937049</v>
      </c>
      <c r="AE21" s="197">
        <v>-0.28343100000000021</v>
      </c>
      <c r="AF21" s="197">
        <v>-12.886631999999999</v>
      </c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6"/>
      <c r="CV21" s="156"/>
      <c r="CW21" s="156"/>
      <c r="CX21" s="156"/>
      <c r="CY21" s="156"/>
      <c r="CZ21" s="156"/>
      <c r="DA21" s="156"/>
      <c r="DB21" s="156"/>
      <c r="DC21" s="156"/>
      <c r="DD21" s="156"/>
      <c r="DE21" s="156"/>
      <c r="DF21" s="156"/>
      <c r="DG21" s="156"/>
      <c r="DH21" s="156"/>
      <c r="DI21" s="156"/>
      <c r="DJ21" s="156"/>
      <c r="DK21" s="156"/>
    </row>
    <row r="22" spans="1:115" s="159" customFormat="1" ht="20.100000000000001" customHeight="1" x14ac:dyDescent="0.25">
      <c r="A22" s="239" t="s">
        <v>347</v>
      </c>
      <c r="B22" s="251"/>
      <c r="C22" s="251"/>
      <c r="D22" s="406">
        <v>0</v>
      </c>
      <c r="E22" s="407">
        <v>0</v>
      </c>
      <c r="F22" s="407">
        <v>0</v>
      </c>
      <c r="G22" s="407">
        <v>0</v>
      </c>
      <c r="H22" s="407">
        <v>0</v>
      </c>
      <c r="I22" s="134"/>
      <c r="J22" s="156"/>
      <c r="K22" s="156"/>
      <c r="L22" s="156"/>
      <c r="M22" s="121"/>
      <c r="N22" s="121"/>
      <c r="O22" s="121"/>
      <c r="P22" s="121"/>
      <c r="Q22" s="121"/>
      <c r="R22" s="156"/>
      <c r="S22" s="206" t="s">
        <v>382</v>
      </c>
      <c r="T22" s="192">
        <v>0</v>
      </c>
      <c r="U22" s="193">
        <v>0</v>
      </c>
      <c r="V22" s="193">
        <v>0</v>
      </c>
      <c r="W22" s="193">
        <v>0</v>
      </c>
      <c r="X22" s="207">
        <v>0</v>
      </c>
      <c r="Y22" s="156"/>
      <c r="Z22" s="156"/>
      <c r="AA22" s="156"/>
      <c r="AB22" s="197">
        <v>0</v>
      </c>
      <c r="AC22" s="197">
        <v>0</v>
      </c>
      <c r="AD22" s="197">
        <v>0</v>
      </c>
      <c r="AE22" s="197">
        <v>0</v>
      </c>
      <c r="AF22" s="197">
        <v>0</v>
      </c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D22" s="156"/>
      <c r="DE22" s="156"/>
      <c r="DF22" s="156"/>
      <c r="DG22" s="156"/>
      <c r="DH22" s="156"/>
      <c r="DI22" s="156"/>
      <c r="DJ22" s="156"/>
      <c r="DK22" s="156"/>
    </row>
    <row r="23" spans="1:115" s="159" customFormat="1" ht="20.100000000000001" customHeight="1" x14ac:dyDescent="0.25">
      <c r="A23" s="239" t="s">
        <v>615</v>
      </c>
      <c r="B23" s="251"/>
      <c r="C23" s="251"/>
      <c r="D23" s="406">
        <v>-0.96415499999999998</v>
      </c>
      <c r="E23" s="407">
        <v>-6.1129000000000003E-2</v>
      </c>
      <c r="F23" s="407">
        <v>-7.1890869999999998</v>
      </c>
      <c r="G23" s="407">
        <v>-0.51241199999999998</v>
      </c>
      <c r="H23" s="407">
        <v>-0.11874700000000001</v>
      </c>
      <c r="I23" s="134"/>
      <c r="J23" s="156"/>
      <c r="K23" s="156"/>
      <c r="L23" s="156"/>
      <c r="M23" s="121"/>
      <c r="N23" s="121"/>
      <c r="O23" s="121"/>
      <c r="P23" s="121"/>
      <c r="Q23" s="121"/>
      <c r="R23" s="156"/>
      <c r="S23" s="206" t="s">
        <v>301</v>
      </c>
      <c r="T23" s="192">
        <v>0</v>
      </c>
      <c r="U23" s="193">
        <v>0</v>
      </c>
      <c r="V23" s="193">
        <v>0</v>
      </c>
      <c r="W23" s="193">
        <v>-1</v>
      </c>
      <c r="X23" s="207">
        <v>-7</v>
      </c>
      <c r="Y23" s="156"/>
      <c r="Z23" s="156"/>
      <c r="AA23" s="156"/>
      <c r="AB23" s="197">
        <v>-0.96415499999999998</v>
      </c>
      <c r="AC23" s="197">
        <v>-6.1129000000000003E-2</v>
      </c>
      <c r="AD23" s="197">
        <v>-7.1890869999999998</v>
      </c>
      <c r="AE23" s="197">
        <v>0.48758800000000002</v>
      </c>
      <c r="AF23" s="197">
        <v>6.8812530000000001</v>
      </c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56"/>
      <c r="CW23" s="156"/>
      <c r="CX23" s="156"/>
      <c r="CY23" s="156"/>
      <c r="CZ23" s="156"/>
      <c r="DA23" s="156"/>
      <c r="DB23" s="156"/>
      <c r="DC23" s="156"/>
      <c r="DD23" s="156"/>
      <c r="DE23" s="156"/>
      <c r="DF23" s="156"/>
      <c r="DG23" s="156"/>
      <c r="DH23" s="156"/>
      <c r="DI23" s="156"/>
      <c r="DJ23" s="156"/>
      <c r="DK23" s="156"/>
    </row>
    <row r="24" spans="1:115" s="159" customFormat="1" ht="20.100000000000001" customHeight="1" thickBot="1" x14ac:dyDescent="0.3">
      <c r="A24" s="180" t="s">
        <v>616</v>
      </c>
      <c r="B24" s="154"/>
      <c r="C24" s="154"/>
      <c r="D24" s="286">
        <v>-3.982742</v>
      </c>
      <c r="E24" s="256">
        <v>0</v>
      </c>
      <c r="F24" s="256">
        <v>0</v>
      </c>
      <c r="G24" s="256">
        <v>0.85419599999999996</v>
      </c>
      <c r="H24" s="256">
        <v>-0.26226100000000002</v>
      </c>
      <c r="I24" s="134"/>
      <c r="J24" s="156"/>
      <c r="K24" s="156"/>
      <c r="L24" s="156"/>
      <c r="M24" s="121"/>
      <c r="N24" s="121"/>
      <c r="O24" s="121"/>
      <c r="P24" s="121"/>
      <c r="Q24" s="121"/>
      <c r="R24" s="156"/>
      <c r="S24" s="208" t="s">
        <v>383</v>
      </c>
      <c r="T24" s="187">
        <v>0</v>
      </c>
      <c r="U24" s="188">
        <v>-1</v>
      </c>
      <c r="V24" s="188">
        <v>0</v>
      </c>
      <c r="W24" s="188">
        <v>1</v>
      </c>
      <c r="X24" s="209">
        <v>0</v>
      </c>
      <c r="Y24" s="156"/>
      <c r="Z24" s="156"/>
      <c r="AA24" s="156"/>
      <c r="AB24" s="197">
        <v>-3.982742</v>
      </c>
      <c r="AC24" s="197">
        <v>1</v>
      </c>
      <c r="AD24" s="197">
        <v>0</v>
      </c>
      <c r="AE24" s="197">
        <v>-0.14580400000000004</v>
      </c>
      <c r="AF24" s="197">
        <v>-0.26226100000000002</v>
      </c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6"/>
      <c r="CT24" s="156"/>
      <c r="CU24" s="156"/>
      <c r="CV24" s="156"/>
      <c r="CW24" s="156"/>
      <c r="CX24" s="156"/>
      <c r="CY24" s="156"/>
      <c r="CZ24" s="156"/>
      <c r="DA24" s="156"/>
      <c r="DB24" s="156"/>
      <c r="DC24" s="156"/>
      <c r="DD24" s="156"/>
      <c r="DE24" s="156"/>
      <c r="DF24" s="156"/>
      <c r="DG24" s="156"/>
      <c r="DH24" s="156"/>
      <c r="DI24" s="156"/>
      <c r="DJ24" s="156"/>
      <c r="DK24" s="156"/>
    </row>
    <row r="25" spans="1:115" s="162" customFormat="1" ht="24.95" customHeight="1" thickBot="1" x14ac:dyDescent="0.3">
      <c r="A25" s="240" t="s">
        <v>384</v>
      </c>
      <c r="B25" s="241"/>
      <c r="C25" s="154"/>
      <c r="D25" s="408">
        <v>698.46738500000004</v>
      </c>
      <c r="E25" s="409">
        <v>422.844314</v>
      </c>
      <c r="F25" s="409">
        <v>628.10750900000005</v>
      </c>
      <c r="G25" s="409">
        <v>607.69914000000006</v>
      </c>
      <c r="H25" s="409">
        <v>547.92426799999998</v>
      </c>
      <c r="I25" s="160"/>
      <c r="J25" s="161"/>
      <c r="K25" s="161"/>
      <c r="L25" s="161"/>
      <c r="M25" s="121"/>
      <c r="N25" s="121"/>
      <c r="O25" s="121"/>
      <c r="P25" s="121"/>
      <c r="Q25" s="121"/>
      <c r="R25" s="161"/>
      <c r="S25" s="208" t="s">
        <v>384</v>
      </c>
      <c r="T25" s="187">
        <v>515</v>
      </c>
      <c r="U25" s="188">
        <v>286</v>
      </c>
      <c r="V25" s="188">
        <v>548</v>
      </c>
      <c r="W25" s="188">
        <v>608</v>
      </c>
      <c r="X25" s="209">
        <v>628</v>
      </c>
      <c r="Y25" s="161"/>
      <c r="Z25" s="161"/>
      <c r="AA25" s="161"/>
      <c r="AB25" s="197">
        <v>183.46738500000004</v>
      </c>
      <c r="AC25" s="197">
        <v>136.844314</v>
      </c>
      <c r="AD25" s="197">
        <v>80.10750900000005</v>
      </c>
      <c r="AE25" s="197">
        <v>-0.30085999999994328</v>
      </c>
      <c r="AF25" s="197">
        <v>-80.075732000000016</v>
      </c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J25" s="161"/>
      <c r="DK25" s="161"/>
    </row>
    <row r="26" spans="1:115" s="159" customFormat="1" ht="20.100000000000001" customHeight="1" thickBot="1" x14ac:dyDescent="0.3">
      <c r="A26" s="180" t="s">
        <v>617</v>
      </c>
      <c r="B26" s="154"/>
      <c r="C26" s="154"/>
      <c r="D26" s="286">
        <v>-214.901906</v>
      </c>
      <c r="E26" s="256">
        <v>-121.409981</v>
      </c>
      <c r="F26" s="256">
        <v>-189.19929500000001</v>
      </c>
      <c r="G26" s="256">
        <v>-193.46957399999999</v>
      </c>
      <c r="H26" s="256">
        <v>-177.384185</v>
      </c>
      <c r="I26" s="134"/>
      <c r="J26" s="156"/>
      <c r="K26" s="156"/>
      <c r="L26" s="156"/>
      <c r="M26" s="121"/>
      <c r="N26" s="121"/>
      <c r="O26" s="121"/>
      <c r="P26" s="121"/>
      <c r="Q26" s="121"/>
      <c r="R26" s="156"/>
      <c r="S26" s="208" t="s">
        <v>385</v>
      </c>
      <c r="T26" s="187">
        <v>-166</v>
      </c>
      <c r="U26" s="188">
        <v>-77</v>
      </c>
      <c r="V26" s="188">
        <v>-177</v>
      </c>
      <c r="W26" s="188">
        <v>-193</v>
      </c>
      <c r="X26" s="209">
        <v>-189</v>
      </c>
      <c r="Y26" s="156"/>
      <c r="Z26" s="156"/>
      <c r="AA26" s="156"/>
      <c r="AB26" s="197">
        <v>-48.901905999999997</v>
      </c>
      <c r="AC26" s="197">
        <v>-44.409981000000002</v>
      </c>
      <c r="AD26" s="197">
        <v>-12.199295000000006</v>
      </c>
      <c r="AE26" s="197">
        <v>-0.46957399999999438</v>
      </c>
      <c r="AF26" s="197">
        <v>11.615814999999998</v>
      </c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156"/>
      <c r="CV26" s="156"/>
      <c r="CW26" s="156"/>
      <c r="CX26" s="156"/>
      <c r="CY26" s="156"/>
      <c r="CZ26" s="156"/>
      <c r="DA26" s="156"/>
      <c r="DB26" s="156"/>
      <c r="DC26" s="156"/>
      <c r="DD26" s="156"/>
      <c r="DE26" s="156"/>
      <c r="DF26" s="156"/>
      <c r="DG26" s="156"/>
      <c r="DH26" s="156"/>
      <c r="DI26" s="156"/>
      <c r="DJ26" s="156"/>
      <c r="DK26" s="156"/>
    </row>
    <row r="27" spans="1:115" s="162" customFormat="1" ht="24.95" customHeight="1" thickBot="1" x14ac:dyDescent="0.3">
      <c r="A27" s="253" t="s">
        <v>386</v>
      </c>
      <c r="B27" s="254"/>
      <c r="C27" s="154"/>
      <c r="D27" s="410">
        <v>483.56547899999998</v>
      </c>
      <c r="E27" s="411">
        <v>301.43433299999998</v>
      </c>
      <c r="F27" s="411">
        <v>438.90821399999999</v>
      </c>
      <c r="G27" s="411">
        <v>414.22956599999998</v>
      </c>
      <c r="H27" s="411">
        <v>370.54008299999998</v>
      </c>
      <c r="I27" s="160"/>
      <c r="J27" s="161"/>
      <c r="K27" s="161"/>
      <c r="L27" s="161"/>
      <c r="M27" s="121"/>
      <c r="N27" s="121"/>
      <c r="O27" s="121"/>
      <c r="P27" s="121"/>
      <c r="Q27" s="121"/>
      <c r="R27" s="161"/>
      <c r="S27" s="208" t="s">
        <v>386</v>
      </c>
      <c r="T27" s="187">
        <v>349</v>
      </c>
      <c r="U27" s="188">
        <v>209</v>
      </c>
      <c r="V27" s="188">
        <v>371</v>
      </c>
      <c r="W27" s="188">
        <v>414</v>
      </c>
      <c r="X27" s="209">
        <v>439</v>
      </c>
      <c r="Y27" s="161"/>
      <c r="Z27" s="161"/>
      <c r="AA27" s="161"/>
      <c r="AB27" s="197">
        <v>134.56547899999998</v>
      </c>
      <c r="AC27" s="197">
        <v>92.434332999999981</v>
      </c>
      <c r="AD27" s="197">
        <v>67.908213999999987</v>
      </c>
      <c r="AE27" s="197">
        <v>0.22956599999997707</v>
      </c>
      <c r="AF27" s="197">
        <v>-68.459917000000019</v>
      </c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1"/>
      <c r="DF27" s="161"/>
      <c r="DG27" s="161"/>
      <c r="DH27" s="161"/>
      <c r="DI27" s="161"/>
      <c r="DJ27" s="161"/>
      <c r="DK27" s="161"/>
    </row>
    <row r="28" spans="1:115" s="159" customFormat="1" ht="20.100000000000001" customHeight="1" x14ac:dyDescent="0.25">
      <c r="A28" s="250" t="s">
        <v>618</v>
      </c>
      <c r="B28" s="154"/>
      <c r="C28" s="154"/>
      <c r="D28" s="410">
        <v>6.9310999999999998E-2</v>
      </c>
      <c r="E28" s="411">
        <v>0.105268</v>
      </c>
      <c r="F28" s="411">
        <v>6.071E-2</v>
      </c>
      <c r="G28" s="411">
        <v>6.2218000000000002E-2</v>
      </c>
      <c r="H28" s="411">
        <v>1.7319000000000001E-2</v>
      </c>
      <c r="I28" s="134"/>
      <c r="J28" s="156"/>
      <c r="K28" s="156"/>
      <c r="L28" s="156"/>
      <c r="M28" s="121"/>
      <c r="N28" s="121"/>
      <c r="O28" s="121"/>
      <c r="P28" s="121"/>
      <c r="Q28" s="121"/>
      <c r="R28" s="156"/>
      <c r="S28" s="210" t="s">
        <v>387</v>
      </c>
      <c r="T28" s="203">
        <v>0</v>
      </c>
      <c r="U28" s="204">
        <v>0</v>
      </c>
      <c r="V28" s="204">
        <v>0</v>
      </c>
      <c r="W28" s="204">
        <v>0</v>
      </c>
      <c r="X28" s="205">
        <v>0</v>
      </c>
      <c r="Y28" s="156"/>
      <c r="Z28" s="156"/>
      <c r="AA28" s="156"/>
      <c r="AB28" s="197">
        <v>6.9310999999999998E-2</v>
      </c>
      <c r="AC28" s="197">
        <v>0.105268</v>
      </c>
      <c r="AD28" s="197">
        <v>6.071E-2</v>
      </c>
      <c r="AE28" s="197">
        <v>6.2218000000000002E-2</v>
      </c>
      <c r="AF28" s="197">
        <v>1.7319000000000001E-2</v>
      </c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  <c r="CN28" s="156"/>
      <c r="CO28" s="156"/>
      <c r="CP28" s="156"/>
      <c r="CQ28" s="156"/>
      <c r="CR28" s="156"/>
      <c r="CS28" s="156"/>
      <c r="CT28" s="156"/>
      <c r="CU28" s="156"/>
      <c r="CV28" s="156"/>
      <c r="CW28" s="156"/>
      <c r="CX28" s="156"/>
      <c r="CY28" s="156"/>
      <c r="CZ28" s="156"/>
      <c r="DA28" s="156"/>
      <c r="DB28" s="156"/>
      <c r="DC28" s="156"/>
      <c r="DD28" s="156"/>
      <c r="DE28" s="156"/>
      <c r="DF28" s="156"/>
      <c r="DG28" s="156"/>
      <c r="DH28" s="156"/>
      <c r="DI28" s="156"/>
      <c r="DJ28" s="156"/>
      <c r="DK28" s="156"/>
    </row>
    <row r="29" spans="1:115" s="159" customFormat="1" ht="20.100000000000001" customHeight="1" x14ac:dyDescent="0.25">
      <c r="A29" s="250" t="s">
        <v>395</v>
      </c>
      <c r="B29" s="154"/>
      <c r="C29" s="154"/>
      <c r="D29" s="286">
        <v>483.49616800000001</v>
      </c>
      <c r="E29" s="256">
        <v>301.32906500000001</v>
      </c>
      <c r="F29" s="256">
        <v>438.84750400000001</v>
      </c>
      <c r="G29" s="256">
        <v>414.167348</v>
      </c>
      <c r="H29" s="256">
        <v>370.522764</v>
      </c>
      <c r="I29" s="134"/>
      <c r="J29" s="156"/>
      <c r="K29" s="156"/>
      <c r="L29" s="156"/>
      <c r="M29" s="121"/>
      <c r="N29" s="121"/>
      <c r="O29" s="121"/>
      <c r="P29" s="121"/>
      <c r="Q29" s="121"/>
      <c r="R29" s="156"/>
      <c r="S29" s="211" t="s">
        <v>388</v>
      </c>
      <c r="T29" s="212">
        <v>348</v>
      </c>
      <c r="U29" s="213">
        <v>209</v>
      </c>
      <c r="V29" s="213">
        <v>371</v>
      </c>
      <c r="W29" s="213">
        <v>414</v>
      </c>
      <c r="X29" s="214">
        <v>439</v>
      </c>
      <c r="Y29" s="156"/>
      <c r="Z29" s="156"/>
      <c r="AA29" s="156"/>
      <c r="AB29" s="197">
        <v>135.49616800000001</v>
      </c>
      <c r="AC29" s="197">
        <v>92.329065000000014</v>
      </c>
      <c r="AD29" s="197">
        <v>67.847504000000015</v>
      </c>
      <c r="AE29" s="197">
        <v>0.16734800000000405</v>
      </c>
      <c r="AF29" s="197">
        <v>-68.477236000000005</v>
      </c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  <c r="CR29" s="156"/>
      <c r="CS29" s="156"/>
      <c r="CT29" s="156"/>
      <c r="CU29" s="156"/>
      <c r="CV29" s="156"/>
      <c r="CW29" s="156"/>
      <c r="CX29" s="156"/>
      <c r="CY29" s="156"/>
      <c r="CZ29" s="156"/>
      <c r="DA29" s="156"/>
      <c r="DB29" s="156"/>
      <c r="DC29" s="156"/>
      <c r="DD29" s="156"/>
      <c r="DE29" s="156"/>
      <c r="DF29" s="156"/>
      <c r="DG29" s="156"/>
      <c r="DH29" s="156"/>
      <c r="DI29" s="156"/>
      <c r="DJ29" s="156"/>
      <c r="DK29" s="156"/>
    </row>
    <row r="30" spans="1:115" s="159" customFormat="1" ht="20.100000000000001" customHeight="1" x14ac:dyDescent="0.25">
      <c r="A30" s="301" t="s">
        <v>355</v>
      </c>
      <c r="B30" s="251"/>
      <c r="C30" s="251"/>
      <c r="D30" s="406">
        <v>385.02177699999999</v>
      </c>
      <c r="E30" s="407">
        <v>208.149303</v>
      </c>
      <c r="F30" s="407">
        <v>370.94761299999999</v>
      </c>
      <c r="G30" s="407">
        <v>330.33448600000003</v>
      </c>
      <c r="H30" s="407">
        <v>302.85333400000002</v>
      </c>
      <c r="I30" s="134"/>
      <c r="J30" s="156"/>
      <c r="K30" s="156"/>
      <c r="L30" s="156"/>
      <c r="M30" s="121"/>
      <c r="N30" s="121"/>
      <c r="O30" s="121"/>
      <c r="P30" s="121"/>
      <c r="Q30" s="121"/>
      <c r="R30" s="156"/>
      <c r="S30" s="215" t="s">
        <v>355</v>
      </c>
      <c r="T30" s="192">
        <v>288</v>
      </c>
      <c r="U30" s="193">
        <v>176</v>
      </c>
      <c r="V30" s="193">
        <v>303</v>
      </c>
      <c r="W30" s="193">
        <v>330</v>
      </c>
      <c r="X30" s="207">
        <v>371</v>
      </c>
      <c r="Y30" s="156"/>
      <c r="Z30" s="156"/>
      <c r="AA30" s="156"/>
      <c r="AB30" s="197">
        <v>97.021776999999986</v>
      </c>
      <c r="AC30" s="197">
        <v>32.149303000000003</v>
      </c>
      <c r="AD30" s="197">
        <v>67.94761299999999</v>
      </c>
      <c r="AE30" s="197">
        <v>0.33448600000002671</v>
      </c>
      <c r="AF30" s="197">
        <v>-68.146665999999982</v>
      </c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6"/>
      <c r="DA30" s="156"/>
      <c r="DB30" s="156"/>
      <c r="DC30" s="156"/>
      <c r="DD30" s="156"/>
      <c r="DE30" s="156"/>
      <c r="DF30" s="156"/>
      <c r="DG30" s="156"/>
      <c r="DH30" s="156"/>
      <c r="DI30" s="156"/>
      <c r="DJ30" s="156"/>
      <c r="DK30" s="156"/>
    </row>
    <row r="31" spans="1:115" s="159" customFormat="1" ht="20.100000000000001" customHeight="1" thickBot="1" x14ac:dyDescent="0.3">
      <c r="A31" s="301" t="s">
        <v>356</v>
      </c>
      <c r="B31" s="251"/>
      <c r="C31" s="251"/>
      <c r="D31" s="406">
        <v>98.474390999999997</v>
      </c>
      <c r="E31" s="407">
        <v>93.179761999999997</v>
      </c>
      <c r="F31" s="407">
        <v>67.899890999999997</v>
      </c>
      <c r="G31" s="407">
        <v>83.832862000000006</v>
      </c>
      <c r="H31" s="407">
        <v>67.669430000000006</v>
      </c>
      <c r="I31" s="134"/>
      <c r="J31" s="156"/>
      <c r="K31" s="156"/>
      <c r="L31" s="156"/>
      <c r="M31" s="121"/>
      <c r="N31" s="121"/>
      <c r="O31" s="121"/>
      <c r="P31" s="121"/>
      <c r="Q31" s="121"/>
      <c r="R31" s="156"/>
      <c r="S31" s="216" t="s">
        <v>356</v>
      </c>
      <c r="T31" s="189">
        <v>60</v>
      </c>
      <c r="U31" s="190">
        <v>33</v>
      </c>
      <c r="V31" s="190">
        <v>68</v>
      </c>
      <c r="W31" s="190">
        <v>84</v>
      </c>
      <c r="X31" s="217">
        <v>68</v>
      </c>
      <c r="Y31" s="156"/>
      <c r="Z31" s="156"/>
      <c r="AA31" s="156"/>
      <c r="AB31" s="197">
        <v>38.474390999999997</v>
      </c>
      <c r="AC31" s="197">
        <v>60.179761999999997</v>
      </c>
      <c r="AD31" s="197">
        <v>-0.10010900000000333</v>
      </c>
      <c r="AE31" s="197">
        <v>-0.16713799999999424</v>
      </c>
      <c r="AF31" s="197">
        <v>-0.33056999999999448</v>
      </c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  <c r="CN31" s="156"/>
      <c r="CO31" s="156"/>
      <c r="CP31" s="156"/>
      <c r="CQ31" s="156"/>
      <c r="CR31" s="156"/>
      <c r="CS31" s="156"/>
      <c r="CT31" s="156"/>
      <c r="CU31" s="156"/>
      <c r="CV31" s="156"/>
      <c r="CW31" s="156"/>
      <c r="CX31" s="156"/>
      <c r="CY31" s="156"/>
      <c r="CZ31" s="156"/>
      <c r="DA31" s="156"/>
      <c r="DB31" s="156"/>
      <c r="DC31" s="156"/>
      <c r="DD31" s="156"/>
      <c r="DE31" s="156"/>
      <c r="DF31" s="156"/>
      <c r="DG31" s="156"/>
      <c r="DH31" s="156"/>
      <c r="DI31" s="156"/>
      <c r="DJ31" s="156"/>
      <c r="DK31" s="156"/>
    </row>
    <row r="32" spans="1:115" s="159" customFormat="1" ht="20.100000000000001" customHeight="1" thickBot="1" x14ac:dyDescent="0.3">
      <c r="A32" s="183"/>
      <c r="B32" s="183"/>
      <c r="C32" s="154"/>
      <c r="D32" s="412"/>
      <c r="E32" s="413"/>
      <c r="F32" s="413"/>
      <c r="G32" s="413"/>
      <c r="H32" s="413"/>
      <c r="I32" s="134"/>
      <c r="J32" s="156"/>
      <c r="K32" s="156"/>
      <c r="L32" s="156"/>
      <c r="M32" s="121"/>
      <c r="N32" s="121"/>
      <c r="O32" s="121"/>
      <c r="P32" s="121"/>
      <c r="Q32" s="121"/>
      <c r="R32" s="156"/>
      <c r="S32" s="215"/>
      <c r="T32" s="192"/>
      <c r="U32" s="193"/>
      <c r="V32" s="193"/>
      <c r="W32" s="193"/>
      <c r="X32" s="207"/>
      <c r="Y32" s="156"/>
      <c r="Z32" s="156"/>
      <c r="AA32" s="156"/>
      <c r="AB32" s="197"/>
      <c r="AC32" s="197"/>
      <c r="AD32" s="197"/>
      <c r="AE32" s="197"/>
      <c r="AF32" s="197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56"/>
      <c r="CU32" s="156"/>
      <c r="CV32" s="156"/>
      <c r="CW32" s="156"/>
      <c r="CX32" s="156"/>
      <c r="CY32" s="156"/>
      <c r="CZ32" s="156"/>
      <c r="DA32" s="156"/>
      <c r="DB32" s="156"/>
      <c r="DC32" s="156"/>
      <c r="DD32" s="156"/>
      <c r="DE32" s="156"/>
      <c r="DF32" s="156"/>
      <c r="DG32" s="156"/>
      <c r="DH32" s="156"/>
      <c r="DI32" s="156"/>
      <c r="DJ32" s="156"/>
      <c r="DK32" s="156"/>
    </row>
    <row r="33" spans="1:115" s="159" customFormat="1" ht="24.95" customHeight="1" x14ac:dyDescent="0.25">
      <c r="A33" s="228" t="s">
        <v>619</v>
      </c>
      <c r="B33" s="163"/>
      <c r="C33" s="163"/>
      <c r="D33" s="414">
        <v>43329.162095</v>
      </c>
      <c r="E33" s="415">
        <v>42796.651410999999</v>
      </c>
      <c r="F33" s="415">
        <v>42566</v>
      </c>
      <c r="G33" s="415">
        <v>42537</v>
      </c>
      <c r="H33" s="415">
        <v>42697</v>
      </c>
      <c r="I33" s="135"/>
      <c r="J33" s="156"/>
      <c r="K33" s="156"/>
      <c r="L33" s="156"/>
      <c r="M33" s="121"/>
      <c r="N33" s="121"/>
      <c r="O33" s="121"/>
      <c r="P33" s="121"/>
      <c r="Q33" s="121"/>
      <c r="R33" s="156"/>
      <c r="S33" s="202" t="s">
        <v>393</v>
      </c>
      <c r="T33" s="218">
        <v>42157</v>
      </c>
      <c r="U33" s="218">
        <v>43112</v>
      </c>
      <c r="V33" s="218">
        <v>42697</v>
      </c>
      <c r="W33" s="218">
        <v>42537</v>
      </c>
      <c r="X33" s="219">
        <v>42566</v>
      </c>
      <c r="Y33" s="156"/>
      <c r="Z33" s="156"/>
      <c r="AA33" s="156"/>
      <c r="AB33" s="197">
        <v>1172.1620949999997</v>
      </c>
      <c r="AC33" s="197">
        <v>-315.34858900000108</v>
      </c>
      <c r="AD33" s="197">
        <v>-131</v>
      </c>
      <c r="AE33" s="197">
        <v>0</v>
      </c>
      <c r="AF33" s="197">
        <v>131</v>
      </c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6"/>
      <c r="DA33" s="156"/>
      <c r="DB33" s="156"/>
      <c r="DC33" s="156"/>
      <c r="DD33" s="156"/>
      <c r="DE33" s="156"/>
      <c r="DF33" s="156"/>
      <c r="DG33" s="156"/>
      <c r="DH33" s="156"/>
      <c r="DI33" s="156"/>
      <c r="DJ33" s="156"/>
      <c r="DK33" s="156"/>
    </row>
    <row r="34" spans="1:115" s="159" customFormat="1" ht="24.95" customHeight="1" x14ac:dyDescent="0.35">
      <c r="A34" s="154" t="s">
        <v>409</v>
      </c>
      <c r="B34" s="117"/>
      <c r="C34" s="117"/>
      <c r="D34" s="286">
        <v>1444.0482050000001</v>
      </c>
      <c r="E34" s="416">
        <v>1494.155679</v>
      </c>
      <c r="F34" s="416">
        <v>1610.625264</v>
      </c>
      <c r="G34" s="416">
        <v>1782.232925</v>
      </c>
      <c r="H34" s="416">
        <v>1639.2854480000001</v>
      </c>
      <c r="I34" s="164"/>
      <c r="J34" s="156"/>
      <c r="K34" s="156"/>
      <c r="L34" s="156"/>
      <c r="M34" s="121"/>
      <c r="N34" s="121"/>
      <c r="O34" s="121"/>
      <c r="P34" s="121"/>
      <c r="Q34" s="121"/>
      <c r="R34" s="156"/>
      <c r="S34" s="202" t="s">
        <v>394</v>
      </c>
      <c r="T34" s="204">
        <v>891</v>
      </c>
      <c r="U34" s="218">
        <v>1652</v>
      </c>
      <c r="V34" s="218">
        <v>1639</v>
      </c>
      <c r="W34" s="218">
        <v>1782</v>
      </c>
      <c r="X34" s="205">
        <v>1611</v>
      </c>
      <c r="Y34" s="156"/>
      <c r="Z34" s="156"/>
      <c r="AA34" s="156"/>
      <c r="AB34" s="197">
        <v>553.04820500000005</v>
      </c>
      <c r="AC34" s="197">
        <v>-157.84432100000004</v>
      </c>
      <c r="AD34" s="197">
        <v>-28.374735999999984</v>
      </c>
      <c r="AE34" s="197">
        <v>0.23292500000002292</v>
      </c>
      <c r="AF34" s="197">
        <v>28.285448000000088</v>
      </c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56"/>
      <c r="CO34" s="156"/>
      <c r="CP34" s="156"/>
      <c r="CQ34" s="156"/>
      <c r="CR34" s="156"/>
      <c r="CS34" s="156"/>
      <c r="CT34" s="156"/>
      <c r="CU34" s="156"/>
      <c r="CV34" s="156"/>
      <c r="CW34" s="156"/>
      <c r="CX34" s="156"/>
      <c r="CY34" s="156"/>
      <c r="CZ34" s="156"/>
      <c r="DA34" s="156"/>
      <c r="DB34" s="156"/>
      <c r="DC34" s="156"/>
      <c r="DD34" s="156"/>
      <c r="DE34" s="156"/>
      <c r="DF34" s="156"/>
      <c r="DG34" s="156"/>
      <c r="DH34" s="156"/>
      <c r="DI34" s="156"/>
      <c r="DJ34" s="156"/>
      <c r="DK34" s="156"/>
    </row>
    <row r="35" spans="1:115" s="101" customFormat="1" ht="24.95" customHeight="1" x14ac:dyDescent="0.35">
      <c r="A35" s="229" t="s">
        <v>361</v>
      </c>
      <c r="B35" s="117"/>
      <c r="C35" s="117"/>
      <c r="D35" s="417">
        <v>5950.2810628799998</v>
      </c>
      <c r="E35" s="416">
        <v>5945.0074257440001</v>
      </c>
      <c r="F35" s="416">
        <v>5973.6118898474997</v>
      </c>
      <c r="G35" s="416">
        <v>6142.2440905450003</v>
      </c>
      <c r="H35" s="416">
        <v>6015.7011720275004</v>
      </c>
      <c r="I35" s="102"/>
      <c r="J35" s="156"/>
      <c r="K35" s="123"/>
      <c r="L35" s="123"/>
      <c r="M35" s="121"/>
      <c r="N35" s="121"/>
      <c r="O35" s="121"/>
      <c r="P35" s="121"/>
      <c r="Q35" s="121"/>
      <c r="R35" s="123"/>
      <c r="S35" s="202" t="s">
        <v>361</v>
      </c>
      <c r="T35" s="218">
        <v>5985</v>
      </c>
      <c r="U35" s="218">
        <v>6071</v>
      </c>
      <c r="V35" s="218">
        <v>6016</v>
      </c>
      <c r="W35" s="218">
        <v>6142</v>
      </c>
      <c r="X35" s="219">
        <v>5974</v>
      </c>
      <c r="Y35" s="156"/>
      <c r="Z35" s="156"/>
      <c r="AA35" s="156"/>
      <c r="AB35" s="197">
        <v>-34.718937120000191</v>
      </c>
      <c r="AC35" s="197">
        <v>-125.9925742559999</v>
      </c>
      <c r="AD35" s="197">
        <v>-42.388110152500303</v>
      </c>
      <c r="AE35" s="197">
        <v>0.24409054500029015</v>
      </c>
      <c r="AF35" s="197">
        <v>41.701172027500434</v>
      </c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</row>
    <row r="36" spans="1:115" s="101" customFormat="1" ht="24.95" customHeight="1" x14ac:dyDescent="0.35">
      <c r="A36" s="154" t="s">
        <v>389</v>
      </c>
      <c r="B36" s="117"/>
      <c r="C36" s="117"/>
      <c r="D36" s="311">
        <v>0.32</v>
      </c>
      <c r="E36" s="230">
        <v>0.2</v>
      </c>
      <c r="F36" s="230">
        <v>0.28813800000000001</v>
      </c>
      <c r="G36" s="230">
        <v>0.27873999999999999</v>
      </c>
      <c r="H36" s="230">
        <v>0.25374600000000003</v>
      </c>
      <c r="I36" s="102"/>
      <c r="J36" s="156"/>
      <c r="K36" s="123"/>
      <c r="L36" s="123"/>
      <c r="M36" s="121"/>
      <c r="N36" s="121"/>
      <c r="O36" s="121"/>
      <c r="P36" s="121"/>
      <c r="Q36" s="121"/>
      <c r="R36" s="123"/>
      <c r="S36" s="202" t="s">
        <v>389</v>
      </c>
      <c r="T36" s="220">
        <v>0.24</v>
      </c>
      <c r="U36" s="220">
        <v>0.14000000000000001</v>
      </c>
      <c r="V36" s="220">
        <v>0.25</v>
      </c>
      <c r="W36" s="220">
        <v>0.28000000000000003</v>
      </c>
      <c r="X36" s="221">
        <v>0.28999999999999998</v>
      </c>
      <c r="Y36" s="123"/>
      <c r="Z36" s="123"/>
      <c r="AA36" s="123"/>
      <c r="AB36" s="223">
        <v>-0.24</v>
      </c>
      <c r="AC36" s="223">
        <v>0.06</v>
      </c>
      <c r="AD36" s="223">
        <v>3.8138000000000005E-2</v>
      </c>
      <c r="AE36" s="223">
        <v>-1.2600000000000389E-3</v>
      </c>
      <c r="AF36" s="223">
        <v>-3.6253999999999953E-2</v>
      </c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3"/>
      <c r="DF36" s="123"/>
      <c r="DG36" s="123"/>
      <c r="DH36" s="123"/>
      <c r="DI36" s="123"/>
      <c r="DJ36" s="123"/>
      <c r="DK36" s="123"/>
    </row>
    <row r="37" spans="1:115" s="101" customFormat="1" ht="24.95" customHeight="1" x14ac:dyDescent="0.35">
      <c r="A37" s="154" t="s">
        <v>390</v>
      </c>
      <c r="B37" s="117"/>
      <c r="C37" s="117"/>
      <c r="D37" s="311">
        <v>0.45068000000000003</v>
      </c>
      <c r="E37" s="230">
        <v>0.67364999999999997</v>
      </c>
      <c r="F37" s="230">
        <v>0.45044400000000001</v>
      </c>
      <c r="G37" s="230">
        <v>0.46743000000000001</v>
      </c>
      <c r="H37" s="230">
        <v>0.50458999999999998</v>
      </c>
      <c r="I37" s="102"/>
      <c r="J37" s="156"/>
      <c r="K37" s="123"/>
      <c r="L37" s="123"/>
      <c r="M37" s="121"/>
      <c r="N37" s="121"/>
      <c r="O37" s="121"/>
      <c r="P37" s="121"/>
      <c r="Q37" s="121"/>
      <c r="R37" s="123"/>
      <c r="S37" s="202" t="s">
        <v>390</v>
      </c>
      <c r="T37" s="220">
        <v>0.5</v>
      </c>
      <c r="U37" s="220">
        <v>0.74</v>
      </c>
      <c r="V37" s="220">
        <v>0.5</v>
      </c>
      <c r="W37" s="220">
        <v>0.47</v>
      </c>
      <c r="X37" s="221">
        <v>0.45</v>
      </c>
      <c r="Y37" s="123"/>
      <c r="Z37" s="123"/>
      <c r="AA37" s="123"/>
      <c r="AB37" s="223">
        <v>-4.9319999999999975E-2</v>
      </c>
      <c r="AC37" s="223">
        <v>-6.635000000000002E-2</v>
      </c>
      <c r="AD37" s="223">
        <v>-4.9555999999999989E-2</v>
      </c>
      <c r="AE37" s="223">
        <v>-2.5699999999999612E-3</v>
      </c>
      <c r="AF37" s="223">
        <v>5.4589999999999972E-2</v>
      </c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</row>
    <row r="38" spans="1:115" s="101" customFormat="1" ht="24.95" customHeight="1" x14ac:dyDescent="0.35">
      <c r="A38" s="154" t="s">
        <v>391</v>
      </c>
      <c r="B38" s="117"/>
      <c r="C38" s="117"/>
      <c r="D38" s="311">
        <v>0.85966799999999999</v>
      </c>
      <c r="E38" s="230">
        <v>0.765154</v>
      </c>
      <c r="F38" s="230">
        <v>0.92082399999999998</v>
      </c>
      <c r="G38" s="230">
        <v>0.86004000000000003</v>
      </c>
      <c r="H38" s="230">
        <v>1.001781</v>
      </c>
      <c r="I38" s="102"/>
      <c r="J38" s="156"/>
      <c r="K38" s="123"/>
      <c r="L38" s="123"/>
      <c r="M38" s="121"/>
      <c r="N38" s="121"/>
      <c r="O38" s="121"/>
      <c r="P38" s="121"/>
      <c r="Q38" s="121"/>
      <c r="R38" s="123"/>
      <c r="S38" s="202" t="s">
        <v>391</v>
      </c>
      <c r="T38" s="220">
        <v>0.98</v>
      </c>
      <c r="U38" s="220">
        <v>0.92</v>
      </c>
      <c r="V38" s="220">
        <v>1</v>
      </c>
      <c r="W38" s="220">
        <v>0.86</v>
      </c>
      <c r="X38" s="221">
        <v>0.92</v>
      </c>
      <c r="Y38" s="123"/>
      <c r="Z38" s="123"/>
      <c r="AA38" s="123"/>
      <c r="AB38" s="223">
        <v>-0.12033199999999999</v>
      </c>
      <c r="AC38" s="223">
        <v>-0.15484600000000004</v>
      </c>
      <c r="AD38" s="223">
        <v>-7.9176000000000024E-2</v>
      </c>
      <c r="AE38" s="223">
        <v>4.0000000000040004E-5</v>
      </c>
      <c r="AF38" s="223">
        <v>8.1780999999999993E-2</v>
      </c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</row>
    <row r="39" spans="1:115" s="101" customFormat="1" ht="24.95" customHeight="1" thickBot="1" x14ac:dyDescent="0.4">
      <c r="A39" s="231" t="s">
        <v>392</v>
      </c>
      <c r="B39" s="232"/>
      <c r="C39" s="117"/>
      <c r="D39" s="312">
        <v>1.6066E-2</v>
      </c>
      <c r="E39" s="233">
        <v>1.6714E-2</v>
      </c>
      <c r="F39" s="233">
        <v>1.7159000000000001E-2</v>
      </c>
      <c r="G39" s="233">
        <v>1.7817E-2</v>
      </c>
      <c r="H39" s="233">
        <v>1.8370999999999998E-2</v>
      </c>
      <c r="I39" s="102"/>
      <c r="J39" s="156"/>
      <c r="K39" s="123"/>
      <c r="L39" s="123"/>
      <c r="M39" s="123"/>
      <c r="N39" s="123"/>
      <c r="O39" s="123"/>
      <c r="P39" s="123"/>
      <c r="Q39" s="123"/>
      <c r="R39" s="123"/>
      <c r="S39" s="208" t="s">
        <v>392</v>
      </c>
      <c r="T39" s="191">
        <v>1.8499999999999999E-2</v>
      </c>
      <c r="U39" s="191">
        <v>1.8599999999999998E-2</v>
      </c>
      <c r="V39" s="191">
        <v>1.84E-2</v>
      </c>
      <c r="W39" s="191">
        <v>1.78E-2</v>
      </c>
      <c r="X39" s="222">
        <v>1.72E-2</v>
      </c>
      <c r="Y39" s="123"/>
      <c r="Z39" s="123"/>
      <c r="AA39" s="123"/>
      <c r="AB39" s="197">
        <v>-2.4339999999999987E-3</v>
      </c>
      <c r="AC39" s="197">
        <v>-1.8859999999999988E-3</v>
      </c>
      <c r="AD39" s="197">
        <v>-1.240999999999999E-3</v>
      </c>
      <c r="AE39" s="197">
        <v>1.6999999999999654E-5</v>
      </c>
      <c r="AF39" s="197">
        <v>1.1709999999999984E-3</v>
      </c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</row>
    <row r="40" spans="1:115" s="101" customFormat="1" x14ac:dyDescent="0.25">
      <c r="A40" s="104"/>
      <c r="B40" s="104"/>
      <c r="C40" s="117"/>
      <c r="D40" s="102"/>
      <c r="E40" s="102"/>
      <c r="F40" s="102"/>
      <c r="G40" s="102"/>
      <c r="H40" s="102"/>
      <c r="I40" s="102"/>
      <c r="J40" s="156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</row>
    <row r="41" spans="1:115" s="101" customFormat="1" x14ac:dyDescent="0.25">
      <c r="A41" s="104"/>
      <c r="B41" s="104"/>
      <c r="C41" s="117"/>
      <c r="D41" s="102"/>
      <c r="E41" s="102"/>
      <c r="F41" s="102"/>
      <c r="G41" s="102"/>
      <c r="H41" s="102"/>
      <c r="I41" s="102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  <c r="CL41" s="123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123"/>
      <c r="DC41" s="123"/>
      <c r="DD41" s="123"/>
      <c r="DE41" s="123"/>
      <c r="DF41" s="123"/>
      <c r="DG41" s="123"/>
      <c r="DH41" s="123"/>
      <c r="DI41" s="123"/>
      <c r="DJ41" s="123"/>
      <c r="DK41" s="123"/>
    </row>
    <row r="42" spans="1:115" s="101" customFormat="1" x14ac:dyDescent="0.25">
      <c r="A42" s="104"/>
      <c r="B42" s="104"/>
      <c r="C42" s="117"/>
      <c r="D42" s="102"/>
      <c r="E42" s="102"/>
      <c r="F42" s="102"/>
      <c r="G42" s="102"/>
      <c r="H42" s="102"/>
      <c r="I42" s="102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3"/>
      <c r="DD42" s="123"/>
      <c r="DE42" s="123"/>
      <c r="DF42" s="123"/>
      <c r="DG42" s="123"/>
      <c r="DH42" s="123"/>
      <c r="DI42" s="123"/>
      <c r="DJ42" s="123"/>
      <c r="DK42" s="123"/>
    </row>
    <row r="43" spans="1:115" s="101" customFormat="1" x14ac:dyDescent="0.25">
      <c r="A43" s="104"/>
      <c r="B43" s="104"/>
      <c r="C43" s="117"/>
      <c r="D43" s="102"/>
      <c r="E43" s="102"/>
      <c r="F43" s="102"/>
      <c r="G43" s="102"/>
      <c r="H43" s="102"/>
      <c r="I43" s="102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</row>
    <row r="44" spans="1:115" s="101" customFormat="1" x14ac:dyDescent="0.25">
      <c r="A44" s="104"/>
      <c r="B44" s="104"/>
      <c r="C44" s="117"/>
      <c r="D44" s="102"/>
      <c r="E44" s="102"/>
      <c r="F44" s="102"/>
      <c r="G44" s="102"/>
      <c r="H44" s="102"/>
      <c r="I44" s="102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3"/>
      <c r="DA44" s="123"/>
      <c r="DB44" s="123"/>
      <c r="DC44" s="123"/>
      <c r="DD44" s="123"/>
      <c r="DE44" s="123"/>
      <c r="DF44" s="123"/>
      <c r="DG44" s="123"/>
      <c r="DH44" s="123"/>
      <c r="DI44" s="123"/>
      <c r="DJ44" s="123"/>
      <c r="DK44" s="123"/>
    </row>
    <row r="45" spans="1:115" s="101" customFormat="1" x14ac:dyDescent="0.25">
      <c r="A45" s="104"/>
      <c r="B45" s="104"/>
      <c r="C45" s="117"/>
      <c r="D45" s="102"/>
      <c r="E45" s="102"/>
      <c r="F45" s="102"/>
      <c r="G45" s="102"/>
      <c r="H45" s="102"/>
      <c r="I45" s="102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3"/>
      <c r="DD45" s="123"/>
      <c r="DE45" s="123"/>
      <c r="DF45" s="123"/>
      <c r="DG45" s="123"/>
      <c r="DH45" s="123"/>
      <c r="DI45" s="123"/>
      <c r="DJ45" s="123"/>
      <c r="DK45" s="123"/>
    </row>
    <row r="46" spans="1:115" s="101" customFormat="1" x14ac:dyDescent="0.25">
      <c r="A46" s="104"/>
      <c r="B46" s="104"/>
      <c r="C46" s="117"/>
      <c r="D46" s="102"/>
      <c r="E46" s="102"/>
      <c r="F46" s="102"/>
      <c r="G46" s="102"/>
      <c r="H46" s="102"/>
      <c r="I46" s="102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3"/>
      <c r="DE46" s="123"/>
      <c r="DF46" s="123"/>
      <c r="DG46" s="123"/>
      <c r="DH46" s="123"/>
      <c r="DI46" s="123"/>
      <c r="DJ46" s="123"/>
      <c r="DK46" s="123"/>
    </row>
    <row r="47" spans="1:115" s="101" customFormat="1" x14ac:dyDescent="0.25">
      <c r="A47" s="104"/>
      <c r="B47" s="104"/>
      <c r="C47" s="117"/>
      <c r="D47" s="102"/>
      <c r="E47" s="102"/>
      <c r="F47" s="102"/>
      <c r="G47" s="102"/>
      <c r="H47" s="102"/>
      <c r="I47" s="102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/>
      <c r="CO47" s="123"/>
      <c r="CP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3"/>
      <c r="DA47" s="123"/>
      <c r="DB47" s="123"/>
      <c r="DC47" s="123"/>
      <c r="DD47" s="123"/>
      <c r="DE47" s="123"/>
      <c r="DF47" s="123"/>
      <c r="DG47" s="123"/>
      <c r="DH47" s="123"/>
      <c r="DI47" s="123"/>
      <c r="DJ47" s="123"/>
      <c r="DK47" s="123"/>
    </row>
    <row r="48" spans="1:115" s="101" customFormat="1" x14ac:dyDescent="0.25">
      <c r="A48" s="104"/>
      <c r="B48" s="104"/>
      <c r="C48" s="117"/>
      <c r="D48" s="102"/>
      <c r="E48" s="102"/>
      <c r="F48" s="102"/>
      <c r="G48" s="102"/>
      <c r="H48" s="102"/>
      <c r="I48" s="102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  <c r="CL48" s="123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/>
      <c r="DA48" s="123"/>
      <c r="DB48" s="123"/>
      <c r="DC48" s="123"/>
      <c r="DD48" s="123"/>
      <c r="DE48" s="123"/>
      <c r="DF48" s="123"/>
      <c r="DG48" s="123"/>
      <c r="DH48" s="123"/>
      <c r="DI48" s="123"/>
      <c r="DJ48" s="123"/>
      <c r="DK48" s="123"/>
    </row>
    <row r="49" spans="1:115" s="101" customFormat="1" x14ac:dyDescent="0.25">
      <c r="A49" s="104"/>
      <c r="B49" s="104"/>
      <c r="C49" s="117"/>
      <c r="D49" s="102"/>
      <c r="E49" s="102"/>
      <c r="F49" s="102"/>
      <c r="G49" s="102"/>
      <c r="H49" s="102"/>
      <c r="I49" s="102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  <c r="CW49" s="123"/>
      <c r="CX49" s="123"/>
      <c r="CY49" s="123"/>
      <c r="CZ49" s="123"/>
      <c r="DA49" s="123"/>
      <c r="DB49" s="123"/>
      <c r="DC49" s="123"/>
      <c r="DD49" s="123"/>
      <c r="DE49" s="123"/>
      <c r="DF49" s="123"/>
      <c r="DG49" s="123"/>
      <c r="DH49" s="123"/>
      <c r="DI49" s="123"/>
      <c r="DJ49" s="123"/>
      <c r="DK49" s="123"/>
    </row>
    <row r="50" spans="1:115" s="101" customFormat="1" x14ac:dyDescent="0.25">
      <c r="A50" s="104"/>
      <c r="B50" s="104"/>
      <c r="C50" s="117"/>
      <c r="D50" s="102"/>
      <c r="E50" s="102"/>
      <c r="F50" s="102"/>
      <c r="G50" s="102"/>
      <c r="H50" s="102"/>
      <c r="I50" s="102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23"/>
      <c r="CM50" s="123"/>
      <c r="CN50" s="123"/>
      <c r="CO50" s="123"/>
      <c r="CP50" s="123"/>
      <c r="CQ50" s="123"/>
      <c r="CR50" s="123"/>
      <c r="CS50" s="123"/>
      <c r="CT50" s="123"/>
      <c r="CU50" s="123"/>
      <c r="CV50" s="123"/>
      <c r="CW50" s="123"/>
      <c r="CX50" s="123"/>
      <c r="CY50" s="123"/>
      <c r="CZ50" s="123"/>
      <c r="DA50" s="123"/>
      <c r="DB50" s="123"/>
      <c r="DC50" s="123"/>
      <c r="DD50" s="123"/>
      <c r="DE50" s="123"/>
      <c r="DF50" s="123"/>
      <c r="DG50" s="123"/>
      <c r="DH50" s="123"/>
      <c r="DI50" s="123"/>
      <c r="DJ50" s="123"/>
      <c r="DK50" s="123"/>
    </row>
    <row r="51" spans="1:115" s="101" customFormat="1" x14ac:dyDescent="0.25">
      <c r="A51" s="104"/>
      <c r="B51" s="104"/>
      <c r="C51" s="117"/>
      <c r="D51" s="102"/>
      <c r="E51" s="102"/>
      <c r="F51" s="102"/>
      <c r="G51" s="102"/>
      <c r="H51" s="102"/>
      <c r="I51" s="102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3"/>
      <c r="DD51" s="123"/>
      <c r="DE51" s="123"/>
      <c r="DF51" s="123"/>
      <c r="DG51" s="123"/>
      <c r="DH51" s="123"/>
      <c r="DI51" s="123"/>
      <c r="DJ51" s="123"/>
      <c r="DK51" s="123"/>
    </row>
    <row r="52" spans="1:115" s="101" customFormat="1" x14ac:dyDescent="0.25">
      <c r="A52" s="104"/>
      <c r="B52" s="104"/>
      <c r="C52" s="117"/>
      <c r="D52" s="102"/>
      <c r="E52" s="102"/>
      <c r="F52" s="102"/>
      <c r="G52" s="102"/>
      <c r="H52" s="102"/>
      <c r="I52" s="102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</row>
    <row r="53" spans="1:115" s="101" customFormat="1" x14ac:dyDescent="0.25">
      <c r="A53" s="104"/>
      <c r="B53" s="104"/>
      <c r="C53" s="117"/>
      <c r="D53" s="102"/>
      <c r="E53" s="102"/>
      <c r="F53" s="102"/>
      <c r="G53" s="102"/>
      <c r="H53" s="102"/>
      <c r="I53" s="102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3"/>
      <c r="CL53" s="123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23"/>
      <c r="CZ53" s="123"/>
      <c r="DA53" s="123"/>
      <c r="DB53" s="123"/>
      <c r="DC53" s="123"/>
      <c r="DD53" s="123"/>
      <c r="DE53" s="123"/>
      <c r="DF53" s="123"/>
      <c r="DG53" s="123"/>
      <c r="DH53" s="123"/>
      <c r="DI53" s="123"/>
      <c r="DJ53" s="123"/>
      <c r="DK53" s="123"/>
    </row>
    <row r="54" spans="1:115" s="101" customFormat="1" x14ac:dyDescent="0.25">
      <c r="A54" s="104"/>
      <c r="B54" s="104"/>
      <c r="C54" s="117"/>
      <c r="D54" s="102"/>
      <c r="E54" s="102"/>
      <c r="F54" s="102"/>
      <c r="G54" s="102"/>
      <c r="H54" s="102"/>
      <c r="I54" s="102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  <c r="CS54" s="123"/>
      <c r="CT54" s="123"/>
      <c r="CU54" s="123"/>
      <c r="CV54" s="123"/>
      <c r="CW54" s="123"/>
      <c r="CX54" s="123"/>
      <c r="CY54" s="123"/>
      <c r="CZ54" s="123"/>
      <c r="DA54" s="123"/>
      <c r="DB54" s="123"/>
      <c r="DC54" s="123"/>
      <c r="DD54" s="123"/>
      <c r="DE54" s="123"/>
      <c r="DF54" s="123"/>
      <c r="DG54" s="123"/>
      <c r="DH54" s="123"/>
      <c r="DI54" s="123"/>
      <c r="DJ54" s="123"/>
      <c r="DK54" s="123"/>
    </row>
    <row r="55" spans="1:115" s="101" customFormat="1" x14ac:dyDescent="0.25">
      <c r="A55" s="104"/>
      <c r="B55" s="104"/>
      <c r="C55" s="117"/>
      <c r="D55" s="102"/>
      <c r="E55" s="102"/>
      <c r="F55" s="102"/>
      <c r="G55" s="102"/>
      <c r="H55" s="102"/>
      <c r="I55" s="102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  <c r="CL55" s="123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3"/>
      <c r="DA55" s="123"/>
      <c r="DB55" s="123"/>
      <c r="DC55" s="123"/>
      <c r="DD55" s="123"/>
      <c r="DE55" s="123"/>
      <c r="DF55" s="123"/>
      <c r="DG55" s="123"/>
      <c r="DH55" s="123"/>
      <c r="DI55" s="123"/>
      <c r="DJ55" s="123"/>
      <c r="DK55" s="123"/>
    </row>
    <row r="56" spans="1:115" s="101" customFormat="1" x14ac:dyDescent="0.25">
      <c r="A56" s="104"/>
      <c r="B56" s="104"/>
      <c r="C56" s="117"/>
      <c r="D56" s="102"/>
      <c r="E56" s="102"/>
      <c r="F56" s="102"/>
      <c r="G56" s="102"/>
      <c r="H56" s="102"/>
      <c r="I56" s="102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/>
      <c r="CL56" s="123"/>
      <c r="CM56" s="123"/>
      <c r="CN56" s="123"/>
      <c r="CO56" s="123"/>
      <c r="CP56" s="123"/>
      <c r="CQ56" s="123"/>
      <c r="CR56" s="123"/>
      <c r="CS56" s="123"/>
      <c r="CT56" s="123"/>
      <c r="CU56" s="123"/>
      <c r="CV56" s="123"/>
      <c r="CW56" s="123"/>
      <c r="CX56" s="123"/>
      <c r="CY56" s="123"/>
      <c r="CZ56" s="123"/>
      <c r="DA56" s="123"/>
      <c r="DB56" s="123"/>
      <c r="DC56" s="123"/>
      <c r="DD56" s="123"/>
      <c r="DE56" s="123"/>
      <c r="DF56" s="123"/>
      <c r="DG56" s="123"/>
      <c r="DH56" s="123"/>
      <c r="DI56" s="123"/>
      <c r="DJ56" s="123"/>
      <c r="DK56" s="123"/>
    </row>
    <row r="57" spans="1:115" s="101" customFormat="1" x14ac:dyDescent="0.25">
      <c r="A57" s="104"/>
      <c r="B57" s="104"/>
      <c r="C57" s="117"/>
      <c r="D57" s="102"/>
      <c r="E57" s="102"/>
      <c r="F57" s="102"/>
      <c r="G57" s="102"/>
      <c r="H57" s="102"/>
      <c r="I57" s="102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  <c r="CM57" s="123"/>
      <c r="CN57" s="123"/>
      <c r="CO57" s="123"/>
      <c r="CP57" s="123"/>
      <c r="CQ57" s="123"/>
      <c r="CR57" s="123"/>
      <c r="CS57" s="123"/>
      <c r="CT57" s="123"/>
      <c r="CU57" s="123"/>
      <c r="CV57" s="123"/>
      <c r="CW57" s="123"/>
      <c r="CX57" s="123"/>
      <c r="CY57" s="123"/>
      <c r="CZ57" s="123"/>
      <c r="DA57" s="123"/>
      <c r="DB57" s="123"/>
      <c r="DC57" s="123"/>
      <c r="DD57" s="123"/>
      <c r="DE57" s="123"/>
      <c r="DF57" s="123"/>
      <c r="DG57" s="123"/>
      <c r="DH57" s="123"/>
      <c r="DI57" s="123"/>
      <c r="DJ57" s="123"/>
      <c r="DK57" s="123"/>
    </row>
    <row r="58" spans="1:115" s="101" customFormat="1" x14ac:dyDescent="0.25">
      <c r="A58" s="104"/>
      <c r="B58" s="104"/>
      <c r="C58" s="117"/>
      <c r="D58" s="102"/>
      <c r="E58" s="102"/>
      <c r="F58" s="102"/>
      <c r="G58" s="102"/>
      <c r="H58" s="102"/>
      <c r="I58" s="102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  <c r="CL58" s="123"/>
      <c r="CM58" s="123"/>
      <c r="CN58" s="123"/>
      <c r="CO58" s="123"/>
      <c r="CP58" s="123"/>
      <c r="CQ58" s="123"/>
      <c r="CR58" s="123"/>
      <c r="CS58" s="123"/>
      <c r="CT58" s="123"/>
      <c r="CU58" s="123"/>
      <c r="CV58" s="123"/>
      <c r="CW58" s="123"/>
      <c r="CX58" s="123"/>
      <c r="CY58" s="123"/>
      <c r="CZ58" s="123"/>
      <c r="DA58" s="123"/>
      <c r="DB58" s="123"/>
      <c r="DC58" s="123"/>
      <c r="DD58" s="123"/>
      <c r="DE58" s="123"/>
      <c r="DF58" s="123"/>
      <c r="DG58" s="123"/>
      <c r="DH58" s="123"/>
      <c r="DI58" s="123"/>
      <c r="DJ58" s="123"/>
      <c r="DK58" s="123"/>
    </row>
    <row r="59" spans="1:115" s="101" customFormat="1" x14ac:dyDescent="0.25">
      <c r="A59" s="104"/>
      <c r="B59" s="104"/>
      <c r="C59" s="117"/>
      <c r="D59" s="102"/>
      <c r="E59" s="102"/>
      <c r="F59" s="102"/>
      <c r="G59" s="102"/>
      <c r="H59" s="102"/>
      <c r="I59" s="102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3"/>
      <c r="CS59" s="123"/>
      <c r="CT59" s="123"/>
      <c r="CU59" s="123"/>
      <c r="CV59" s="123"/>
      <c r="CW59" s="123"/>
      <c r="CX59" s="123"/>
      <c r="CY59" s="123"/>
      <c r="CZ59" s="123"/>
      <c r="DA59" s="123"/>
      <c r="DB59" s="123"/>
      <c r="DC59" s="123"/>
      <c r="DD59" s="123"/>
      <c r="DE59" s="123"/>
      <c r="DF59" s="123"/>
      <c r="DG59" s="123"/>
      <c r="DH59" s="123"/>
      <c r="DI59" s="123"/>
      <c r="DJ59" s="123"/>
      <c r="DK59" s="123"/>
    </row>
    <row r="60" spans="1:115" s="101" customFormat="1" x14ac:dyDescent="0.25">
      <c r="A60" s="104"/>
      <c r="B60" s="104"/>
      <c r="C60" s="117"/>
      <c r="D60" s="102"/>
      <c r="E60" s="102"/>
      <c r="F60" s="102"/>
      <c r="G60" s="102"/>
      <c r="H60" s="102"/>
      <c r="I60" s="102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3"/>
      <c r="CS60" s="123"/>
      <c r="CT60" s="123"/>
      <c r="CU60" s="123"/>
      <c r="CV60" s="123"/>
      <c r="CW60" s="123"/>
      <c r="CX60" s="123"/>
      <c r="CY60" s="123"/>
      <c r="CZ60" s="123"/>
      <c r="DA60" s="123"/>
      <c r="DB60" s="123"/>
      <c r="DC60" s="123"/>
      <c r="DD60" s="123"/>
      <c r="DE60" s="123"/>
      <c r="DF60" s="123"/>
      <c r="DG60" s="123"/>
      <c r="DH60" s="123"/>
      <c r="DI60" s="123"/>
      <c r="DJ60" s="123"/>
      <c r="DK60" s="123"/>
    </row>
    <row r="61" spans="1:115" s="101" customFormat="1" x14ac:dyDescent="0.25">
      <c r="A61" s="104"/>
      <c r="B61" s="104"/>
      <c r="C61" s="117"/>
      <c r="D61" s="102"/>
      <c r="E61" s="102"/>
      <c r="F61" s="102"/>
      <c r="G61" s="102"/>
      <c r="H61" s="102"/>
      <c r="I61" s="102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  <c r="CH61" s="123"/>
      <c r="CI61" s="123"/>
      <c r="CJ61" s="123"/>
      <c r="CK61" s="123"/>
      <c r="CL61" s="123"/>
      <c r="CM61" s="123"/>
      <c r="CN61" s="123"/>
      <c r="CO61" s="123"/>
      <c r="CP61" s="123"/>
      <c r="CQ61" s="123"/>
      <c r="CR61" s="123"/>
      <c r="CS61" s="123"/>
      <c r="CT61" s="123"/>
      <c r="CU61" s="123"/>
      <c r="CV61" s="123"/>
      <c r="CW61" s="123"/>
      <c r="CX61" s="123"/>
      <c r="CY61" s="123"/>
      <c r="CZ61" s="123"/>
      <c r="DA61" s="123"/>
      <c r="DB61" s="123"/>
      <c r="DC61" s="123"/>
      <c r="DD61" s="123"/>
      <c r="DE61" s="123"/>
      <c r="DF61" s="123"/>
      <c r="DG61" s="123"/>
      <c r="DH61" s="123"/>
      <c r="DI61" s="123"/>
      <c r="DJ61" s="123"/>
      <c r="DK61" s="123"/>
    </row>
    <row r="62" spans="1:115" s="101" customFormat="1" x14ac:dyDescent="0.25">
      <c r="A62" s="104"/>
      <c r="B62" s="104"/>
      <c r="C62" s="117"/>
      <c r="D62" s="102"/>
      <c r="E62" s="102"/>
      <c r="F62" s="102"/>
      <c r="G62" s="102"/>
      <c r="H62" s="102"/>
      <c r="I62" s="102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3"/>
      <c r="CG62" s="123"/>
      <c r="CH62" s="123"/>
      <c r="CI62" s="123"/>
      <c r="CJ62" s="123"/>
      <c r="CK62" s="123"/>
      <c r="CL62" s="123"/>
      <c r="CM62" s="123"/>
      <c r="CN62" s="123"/>
      <c r="CO62" s="123"/>
      <c r="CP62" s="123"/>
      <c r="CQ62" s="123"/>
      <c r="CR62" s="123"/>
      <c r="CS62" s="123"/>
      <c r="CT62" s="123"/>
      <c r="CU62" s="123"/>
      <c r="CV62" s="123"/>
      <c r="CW62" s="123"/>
      <c r="CX62" s="123"/>
      <c r="CY62" s="123"/>
      <c r="CZ62" s="123"/>
      <c r="DA62" s="123"/>
      <c r="DB62" s="123"/>
      <c r="DC62" s="123"/>
      <c r="DD62" s="123"/>
      <c r="DE62" s="123"/>
      <c r="DF62" s="123"/>
      <c r="DG62" s="123"/>
      <c r="DH62" s="123"/>
      <c r="DI62" s="123"/>
      <c r="DJ62" s="123"/>
      <c r="DK62" s="123"/>
    </row>
    <row r="63" spans="1:115" s="101" customFormat="1" x14ac:dyDescent="0.25">
      <c r="A63" s="104"/>
      <c r="B63" s="104"/>
      <c r="C63" s="117"/>
      <c r="D63" s="102"/>
      <c r="E63" s="102"/>
      <c r="F63" s="102"/>
      <c r="G63" s="102"/>
      <c r="H63" s="102"/>
      <c r="I63" s="102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3"/>
      <c r="CL63" s="123"/>
      <c r="CM63" s="123"/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3"/>
      <c r="DE63" s="123"/>
      <c r="DF63" s="123"/>
      <c r="DG63" s="123"/>
      <c r="DH63" s="123"/>
      <c r="DI63" s="123"/>
      <c r="DJ63" s="123"/>
      <c r="DK63" s="123"/>
    </row>
    <row r="64" spans="1:115" s="101" customFormat="1" x14ac:dyDescent="0.25">
      <c r="A64" s="104"/>
      <c r="B64" s="104"/>
      <c r="C64" s="117"/>
      <c r="D64" s="102"/>
      <c r="E64" s="102"/>
      <c r="F64" s="102"/>
      <c r="G64" s="102"/>
      <c r="H64" s="102"/>
      <c r="I64" s="102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  <c r="CA64" s="123"/>
      <c r="CB64" s="123"/>
      <c r="CC64" s="123"/>
      <c r="CD64" s="123"/>
      <c r="CE64" s="123"/>
      <c r="CF64" s="123"/>
      <c r="CG64" s="123"/>
      <c r="CH64" s="123"/>
      <c r="CI64" s="123"/>
      <c r="CJ64" s="123"/>
      <c r="CK64" s="123"/>
      <c r="CL64" s="123"/>
      <c r="CM64" s="123"/>
      <c r="CN64" s="123"/>
      <c r="CO64" s="123"/>
      <c r="CP64" s="123"/>
      <c r="CQ64" s="123"/>
      <c r="CR64" s="123"/>
      <c r="CS64" s="123"/>
      <c r="CT64" s="123"/>
      <c r="CU64" s="123"/>
      <c r="CV64" s="123"/>
      <c r="CW64" s="123"/>
      <c r="CX64" s="123"/>
      <c r="CY64" s="123"/>
      <c r="CZ64" s="123"/>
      <c r="DA64" s="123"/>
      <c r="DB64" s="123"/>
      <c r="DC64" s="123"/>
      <c r="DD64" s="123"/>
      <c r="DE64" s="123"/>
      <c r="DF64" s="123"/>
      <c r="DG64" s="123"/>
      <c r="DH64" s="123"/>
      <c r="DI64" s="123"/>
      <c r="DJ64" s="123"/>
      <c r="DK64" s="123"/>
    </row>
    <row r="65" spans="1:115" s="101" customFormat="1" x14ac:dyDescent="0.25">
      <c r="A65" s="104"/>
      <c r="B65" s="104"/>
      <c r="C65" s="117"/>
      <c r="D65" s="102"/>
      <c r="E65" s="102"/>
      <c r="F65" s="102"/>
      <c r="G65" s="102"/>
      <c r="H65" s="102"/>
      <c r="I65" s="102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3"/>
      <c r="CL65" s="123"/>
      <c r="CM65" s="123"/>
      <c r="CN65" s="123"/>
      <c r="CO65" s="123"/>
      <c r="CP65" s="123"/>
      <c r="CQ65" s="123"/>
      <c r="CR65" s="123"/>
      <c r="CS65" s="123"/>
      <c r="CT65" s="123"/>
      <c r="CU65" s="123"/>
      <c r="CV65" s="123"/>
      <c r="CW65" s="123"/>
      <c r="CX65" s="123"/>
      <c r="CY65" s="123"/>
      <c r="CZ65" s="123"/>
      <c r="DA65" s="123"/>
      <c r="DB65" s="123"/>
      <c r="DC65" s="123"/>
      <c r="DD65" s="123"/>
      <c r="DE65" s="123"/>
      <c r="DF65" s="123"/>
      <c r="DG65" s="123"/>
      <c r="DH65" s="123"/>
      <c r="DI65" s="123"/>
      <c r="DJ65" s="123"/>
      <c r="DK65" s="123"/>
    </row>
    <row r="66" spans="1:115" s="101" customFormat="1" x14ac:dyDescent="0.25">
      <c r="A66" s="104"/>
      <c r="B66" s="104"/>
      <c r="C66" s="117"/>
      <c r="D66" s="102"/>
      <c r="E66" s="102"/>
      <c r="F66" s="102"/>
      <c r="G66" s="102"/>
      <c r="H66" s="102"/>
      <c r="I66" s="102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/>
      <c r="DE66" s="123"/>
      <c r="DF66" s="123"/>
      <c r="DG66" s="123"/>
      <c r="DH66" s="123"/>
      <c r="DI66" s="123"/>
      <c r="DJ66" s="123"/>
      <c r="DK66" s="123"/>
    </row>
    <row r="67" spans="1:115" s="101" customFormat="1" x14ac:dyDescent="0.25">
      <c r="A67" s="104"/>
      <c r="B67" s="104"/>
      <c r="C67" s="117"/>
      <c r="D67" s="102"/>
      <c r="E67" s="102"/>
      <c r="F67" s="102"/>
      <c r="G67" s="102"/>
      <c r="H67" s="102"/>
      <c r="I67" s="102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</row>
    <row r="68" spans="1:115" s="101" customFormat="1" x14ac:dyDescent="0.25">
      <c r="A68" s="104"/>
      <c r="B68" s="104"/>
      <c r="C68" s="117"/>
      <c r="D68" s="102"/>
      <c r="E68" s="102"/>
      <c r="F68" s="102"/>
      <c r="G68" s="102"/>
      <c r="H68" s="102"/>
      <c r="I68" s="102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3"/>
      <c r="CL68" s="123"/>
      <c r="CM68" s="123"/>
      <c r="CN68" s="123"/>
      <c r="CO68" s="123"/>
      <c r="CP68" s="123"/>
      <c r="CQ68" s="123"/>
      <c r="CR68" s="123"/>
      <c r="CS68" s="123"/>
      <c r="CT68" s="123"/>
      <c r="CU68" s="123"/>
      <c r="CV68" s="123"/>
      <c r="CW68" s="123"/>
      <c r="CX68" s="123"/>
      <c r="CY68" s="123"/>
      <c r="CZ68" s="123"/>
      <c r="DA68" s="123"/>
      <c r="DB68" s="123"/>
      <c r="DC68" s="123"/>
      <c r="DD68" s="123"/>
      <c r="DE68" s="123"/>
      <c r="DF68" s="123"/>
      <c r="DG68" s="123"/>
      <c r="DH68" s="123"/>
      <c r="DI68" s="123"/>
      <c r="DJ68" s="123"/>
      <c r="DK68" s="123"/>
    </row>
    <row r="69" spans="1:115" s="101" customFormat="1" x14ac:dyDescent="0.25">
      <c r="A69" s="104"/>
      <c r="B69" s="104"/>
      <c r="C69" s="117"/>
      <c r="D69" s="102"/>
      <c r="E69" s="102"/>
      <c r="F69" s="102"/>
      <c r="G69" s="102"/>
      <c r="H69" s="102"/>
      <c r="I69" s="102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3"/>
      <c r="CL69" s="123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23"/>
      <c r="CX69" s="123"/>
      <c r="CY69" s="123"/>
      <c r="CZ69" s="123"/>
      <c r="DA69" s="123"/>
      <c r="DB69" s="123"/>
      <c r="DC69" s="123"/>
      <c r="DD69" s="123"/>
      <c r="DE69" s="123"/>
      <c r="DF69" s="123"/>
      <c r="DG69" s="123"/>
      <c r="DH69" s="123"/>
      <c r="DI69" s="123"/>
      <c r="DJ69" s="123"/>
      <c r="DK69" s="123"/>
    </row>
    <row r="70" spans="1:115" s="101" customFormat="1" x14ac:dyDescent="0.25">
      <c r="A70" s="104"/>
      <c r="B70" s="104"/>
      <c r="C70" s="117"/>
      <c r="D70" s="102"/>
      <c r="E70" s="102"/>
      <c r="F70" s="102"/>
      <c r="G70" s="102"/>
      <c r="H70" s="102"/>
      <c r="I70" s="102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  <c r="CA70" s="123"/>
      <c r="CB70" s="123"/>
      <c r="CC70" s="123"/>
      <c r="CD70" s="123"/>
      <c r="CE70" s="123"/>
      <c r="CF70" s="123"/>
      <c r="CG70" s="123"/>
      <c r="CH70" s="123"/>
      <c r="CI70" s="123"/>
      <c r="CJ70" s="123"/>
      <c r="CK70" s="123"/>
      <c r="CL70" s="123"/>
      <c r="CM70" s="123"/>
      <c r="CN70" s="123"/>
      <c r="CO70" s="123"/>
      <c r="CP70" s="123"/>
      <c r="CQ70" s="123"/>
      <c r="CR70" s="123"/>
      <c r="CS70" s="123"/>
      <c r="CT70" s="123"/>
      <c r="CU70" s="123"/>
      <c r="CV70" s="123"/>
      <c r="CW70" s="123"/>
      <c r="CX70" s="123"/>
      <c r="CY70" s="123"/>
      <c r="CZ70" s="123"/>
      <c r="DA70" s="123"/>
      <c r="DB70" s="123"/>
      <c r="DC70" s="123"/>
      <c r="DD70" s="123"/>
      <c r="DE70" s="123"/>
      <c r="DF70" s="123"/>
      <c r="DG70" s="123"/>
      <c r="DH70" s="123"/>
      <c r="DI70" s="123"/>
      <c r="DJ70" s="123"/>
      <c r="DK70" s="123"/>
    </row>
    <row r="71" spans="1:115" s="101" customFormat="1" x14ac:dyDescent="0.25">
      <c r="A71" s="104"/>
      <c r="B71" s="104"/>
      <c r="C71" s="117"/>
      <c r="D71" s="102"/>
      <c r="E71" s="102"/>
      <c r="F71" s="102"/>
      <c r="G71" s="102"/>
      <c r="H71" s="102"/>
      <c r="I71" s="102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3"/>
      <c r="CL71" s="123"/>
      <c r="CM71" s="123"/>
      <c r="CN71" s="123"/>
      <c r="CO71" s="123"/>
      <c r="CP71" s="123"/>
      <c r="CQ71" s="123"/>
      <c r="CR71" s="123"/>
      <c r="CS71" s="123"/>
      <c r="CT71" s="123"/>
      <c r="CU71" s="123"/>
      <c r="CV71" s="123"/>
      <c r="CW71" s="123"/>
      <c r="CX71" s="123"/>
      <c r="CY71" s="123"/>
      <c r="CZ71" s="123"/>
      <c r="DA71" s="123"/>
      <c r="DB71" s="123"/>
      <c r="DC71" s="123"/>
      <c r="DD71" s="123"/>
      <c r="DE71" s="123"/>
      <c r="DF71" s="123"/>
      <c r="DG71" s="123"/>
      <c r="DH71" s="123"/>
      <c r="DI71" s="123"/>
      <c r="DJ71" s="123"/>
      <c r="DK71" s="123"/>
    </row>
    <row r="72" spans="1:115" s="101" customFormat="1" x14ac:dyDescent="0.25">
      <c r="A72" s="104"/>
      <c r="B72" s="104"/>
      <c r="C72" s="117"/>
      <c r="D72" s="102"/>
      <c r="E72" s="102"/>
      <c r="F72" s="102"/>
      <c r="G72" s="102"/>
      <c r="H72" s="102"/>
      <c r="I72" s="102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123"/>
      <c r="CB72" s="123"/>
      <c r="CC72" s="123"/>
      <c r="CD72" s="123"/>
      <c r="CE72" s="123"/>
      <c r="CF72" s="123"/>
      <c r="CG72" s="123"/>
      <c r="CH72" s="123"/>
      <c r="CI72" s="123"/>
      <c r="CJ72" s="123"/>
      <c r="CK72" s="123"/>
      <c r="CL72" s="123"/>
      <c r="CM72" s="123"/>
      <c r="CN72" s="123"/>
      <c r="CO72" s="123"/>
      <c r="CP72" s="123"/>
      <c r="CQ72" s="123"/>
      <c r="CR72" s="123"/>
      <c r="CS72" s="123"/>
      <c r="CT72" s="123"/>
      <c r="CU72" s="123"/>
      <c r="CV72" s="123"/>
      <c r="CW72" s="123"/>
      <c r="CX72" s="123"/>
      <c r="CY72" s="123"/>
      <c r="CZ72" s="123"/>
      <c r="DA72" s="123"/>
      <c r="DB72" s="123"/>
      <c r="DC72" s="123"/>
      <c r="DD72" s="123"/>
      <c r="DE72" s="123"/>
      <c r="DF72" s="123"/>
      <c r="DG72" s="123"/>
      <c r="DH72" s="123"/>
      <c r="DI72" s="123"/>
      <c r="DJ72" s="123"/>
      <c r="DK72" s="123"/>
    </row>
    <row r="73" spans="1:115" s="101" customFormat="1" x14ac:dyDescent="0.25">
      <c r="A73" s="104"/>
      <c r="B73" s="104"/>
      <c r="C73" s="117"/>
      <c r="D73" s="102"/>
      <c r="E73" s="102"/>
      <c r="F73" s="102"/>
      <c r="G73" s="102"/>
      <c r="H73" s="102"/>
      <c r="I73" s="102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3"/>
      <c r="BX73" s="123"/>
      <c r="BY73" s="123"/>
      <c r="BZ73" s="123"/>
      <c r="CA73" s="123"/>
      <c r="CB73" s="123"/>
      <c r="CC73" s="123"/>
      <c r="CD73" s="123"/>
      <c r="CE73" s="123"/>
      <c r="CF73" s="123"/>
      <c r="CG73" s="123"/>
      <c r="CH73" s="123"/>
      <c r="CI73" s="123"/>
      <c r="CJ73" s="123"/>
      <c r="CK73" s="123"/>
      <c r="CL73" s="123"/>
      <c r="CM73" s="123"/>
      <c r="CN73" s="123"/>
      <c r="CO73" s="123"/>
      <c r="CP73" s="123"/>
      <c r="CQ73" s="123"/>
      <c r="CR73" s="123"/>
      <c r="CS73" s="123"/>
      <c r="CT73" s="123"/>
      <c r="CU73" s="123"/>
      <c r="CV73" s="123"/>
      <c r="CW73" s="123"/>
      <c r="CX73" s="123"/>
      <c r="CY73" s="123"/>
      <c r="CZ73" s="123"/>
      <c r="DA73" s="123"/>
      <c r="DB73" s="123"/>
      <c r="DC73" s="123"/>
      <c r="DD73" s="123"/>
      <c r="DE73" s="123"/>
      <c r="DF73" s="123"/>
      <c r="DG73" s="123"/>
      <c r="DH73" s="123"/>
      <c r="DI73" s="123"/>
      <c r="DJ73" s="123"/>
      <c r="DK73" s="123"/>
    </row>
    <row r="74" spans="1:115" s="101" customFormat="1" x14ac:dyDescent="0.25">
      <c r="A74" s="104"/>
      <c r="B74" s="104"/>
      <c r="C74" s="117"/>
      <c r="D74" s="102"/>
      <c r="E74" s="102"/>
      <c r="F74" s="102"/>
      <c r="G74" s="102"/>
      <c r="H74" s="102"/>
      <c r="I74" s="102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  <c r="CA74" s="123"/>
      <c r="CB74" s="123"/>
      <c r="CC74" s="123"/>
      <c r="CD74" s="123"/>
      <c r="CE74" s="123"/>
      <c r="CF74" s="123"/>
      <c r="CG74" s="123"/>
      <c r="CH74" s="123"/>
      <c r="CI74" s="123"/>
      <c r="CJ74" s="123"/>
      <c r="CK74" s="123"/>
      <c r="CL74" s="123"/>
      <c r="CM74" s="123"/>
      <c r="CN74" s="123"/>
      <c r="CO74" s="123"/>
      <c r="CP74" s="123"/>
      <c r="CQ74" s="123"/>
      <c r="CR74" s="123"/>
      <c r="CS74" s="123"/>
      <c r="CT74" s="123"/>
      <c r="CU74" s="123"/>
      <c r="CV74" s="123"/>
      <c r="CW74" s="123"/>
      <c r="CX74" s="123"/>
      <c r="CY74" s="123"/>
      <c r="CZ74" s="123"/>
      <c r="DA74" s="123"/>
      <c r="DB74" s="123"/>
      <c r="DC74" s="123"/>
      <c r="DD74" s="123"/>
      <c r="DE74" s="123"/>
      <c r="DF74" s="123"/>
      <c r="DG74" s="123"/>
      <c r="DH74" s="123"/>
      <c r="DI74" s="123"/>
      <c r="DJ74" s="123"/>
      <c r="DK74" s="123"/>
    </row>
    <row r="75" spans="1:115" s="101" customFormat="1" x14ac:dyDescent="0.25">
      <c r="A75" s="104"/>
      <c r="B75" s="104"/>
      <c r="C75" s="117"/>
      <c r="D75" s="102"/>
      <c r="E75" s="102"/>
      <c r="F75" s="102"/>
      <c r="G75" s="102"/>
      <c r="H75" s="102"/>
      <c r="I75" s="102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  <c r="CJ75" s="123"/>
      <c r="CK75" s="123"/>
      <c r="CL75" s="123"/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  <c r="CW75" s="123"/>
      <c r="CX75" s="123"/>
      <c r="CY75" s="123"/>
      <c r="CZ75" s="123"/>
      <c r="DA75" s="123"/>
      <c r="DB75" s="123"/>
      <c r="DC75" s="123"/>
      <c r="DD75" s="123"/>
      <c r="DE75" s="123"/>
      <c r="DF75" s="123"/>
      <c r="DG75" s="123"/>
      <c r="DH75" s="123"/>
      <c r="DI75" s="123"/>
      <c r="DJ75" s="123"/>
      <c r="DK75" s="123"/>
    </row>
    <row r="76" spans="1:115" s="101" customFormat="1" x14ac:dyDescent="0.25">
      <c r="A76" s="104"/>
      <c r="B76" s="104"/>
      <c r="C76" s="117"/>
      <c r="D76" s="102"/>
      <c r="E76" s="102"/>
      <c r="F76" s="102"/>
      <c r="G76" s="102"/>
      <c r="H76" s="102"/>
      <c r="I76" s="102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  <c r="CA76" s="123"/>
      <c r="CB76" s="123"/>
      <c r="CC76" s="123"/>
      <c r="CD76" s="123"/>
      <c r="CE76" s="123"/>
      <c r="CF76" s="123"/>
      <c r="CG76" s="123"/>
      <c r="CH76" s="123"/>
      <c r="CI76" s="123"/>
      <c r="CJ76" s="123"/>
      <c r="CK76" s="123"/>
      <c r="CL76" s="123"/>
      <c r="CM76" s="123"/>
      <c r="CN76" s="123"/>
      <c r="CO76" s="123"/>
      <c r="CP76" s="123"/>
      <c r="CQ76" s="123"/>
      <c r="CR76" s="123"/>
      <c r="CS76" s="123"/>
      <c r="CT76" s="123"/>
      <c r="CU76" s="123"/>
      <c r="CV76" s="123"/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</row>
    <row r="77" spans="1:115" s="101" customFormat="1" x14ac:dyDescent="0.25">
      <c r="A77" s="104"/>
      <c r="B77" s="104"/>
      <c r="C77" s="117"/>
      <c r="D77" s="102"/>
      <c r="E77" s="102"/>
      <c r="F77" s="102"/>
      <c r="G77" s="102"/>
      <c r="H77" s="102"/>
      <c r="I77" s="102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3"/>
      <c r="CF77" s="123"/>
      <c r="CG77" s="123"/>
      <c r="CH77" s="123"/>
      <c r="CI77" s="123"/>
      <c r="CJ77" s="123"/>
      <c r="CK77" s="123"/>
      <c r="CL77" s="123"/>
      <c r="CM77" s="123"/>
      <c r="CN77" s="123"/>
      <c r="CO77" s="123"/>
      <c r="CP77" s="123"/>
      <c r="CQ77" s="123"/>
      <c r="CR77" s="123"/>
      <c r="CS77" s="123"/>
      <c r="CT77" s="123"/>
      <c r="CU77" s="123"/>
      <c r="CV77" s="123"/>
      <c r="CW77" s="123"/>
      <c r="CX77" s="123"/>
      <c r="CY77" s="123"/>
      <c r="CZ77" s="123"/>
      <c r="DA77" s="123"/>
      <c r="DB77" s="123"/>
      <c r="DC77" s="123"/>
      <c r="DD77" s="123"/>
      <c r="DE77" s="123"/>
      <c r="DF77" s="123"/>
      <c r="DG77" s="123"/>
      <c r="DH77" s="123"/>
      <c r="DI77" s="123"/>
      <c r="DJ77" s="123"/>
      <c r="DK77" s="123"/>
    </row>
    <row r="78" spans="1:115" s="101" customFormat="1" x14ac:dyDescent="0.25">
      <c r="A78" s="104"/>
      <c r="B78" s="104"/>
      <c r="C78" s="117"/>
      <c r="D78" s="102"/>
      <c r="E78" s="102"/>
      <c r="F78" s="102"/>
      <c r="G78" s="102"/>
      <c r="H78" s="102"/>
      <c r="I78" s="102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</row>
    <row r="79" spans="1:115" s="101" customFormat="1" x14ac:dyDescent="0.25">
      <c r="A79" s="104"/>
      <c r="B79" s="104"/>
      <c r="C79" s="117"/>
      <c r="D79" s="102"/>
      <c r="E79" s="102"/>
      <c r="F79" s="102"/>
      <c r="G79" s="102"/>
      <c r="H79" s="102"/>
      <c r="I79" s="102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  <c r="BO79" s="123"/>
      <c r="BP79" s="123"/>
      <c r="BQ79" s="123"/>
      <c r="BR79" s="123"/>
      <c r="BS79" s="123"/>
      <c r="BT79" s="123"/>
      <c r="BU79" s="123"/>
      <c r="BV79" s="123"/>
      <c r="BW79" s="123"/>
      <c r="BX79" s="123"/>
      <c r="BY79" s="123"/>
      <c r="BZ79" s="123"/>
      <c r="CA79" s="123"/>
      <c r="CB79" s="123"/>
      <c r="CC79" s="123"/>
      <c r="CD79" s="123"/>
      <c r="CE79" s="123"/>
      <c r="CF79" s="123"/>
      <c r="CG79" s="123"/>
      <c r="CH79" s="123"/>
      <c r="CI79" s="123"/>
      <c r="CJ79" s="123"/>
      <c r="CK79" s="123"/>
      <c r="CL79" s="123"/>
      <c r="CM79" s="123"/>
      <c r="CN79" s="123"/>
      <c r="CO79" s="123"/>
      <c r="CP79" s="123"/>
      <c r="CQ79" s="123"/>
      <c r="CR79" s="123"/>
      <c r="CS79" s="123"/>
      <c r="CT79" s="123"/>
      <c r="CU79" s="123"/>
      <c r="CV79" s="123"/>
      <c r="CW79" s="123"/>
      <c r="CX79" s="123"/>
      <c r="CY79" s="123"/>
      <c r="CZ79" s="123"/>
      <c r="DA79" s="123"/>
      <c r="DB79" s="123"/>
      <c r="DC79" s="123"/>
      <c r="DD79" s="123"/>
      <c r="DE79" s="123"/>
      <c r="DF79" s="123"/>
      <c r="DG79" s="123"/>
      <c r="DH79" s="123"/>
      <c r="DI79" s="123"/>
      <c r="DJ79" s="123"/>
      <c r="DK79" s="123"/>
    </row>
    <row r="80" spans="1:115" s="101" customFormat="1" x14ac:dyDescent="0.25">
      <c r="A80" s="104"/>
      <c r="B80" s="104"/>
      <c r="C80" s="117"/>
      <c r="D80" s="102"/>
      <c r="E80" s="102"/>
      <c r="F80" s="102"/>
      <c r="G80" s="102"/>
      <c r="H80" s="102"/>
      <c r="I80" s="102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3"/>
      <c r="BJ80" s="123"/>
      <c r="BK80" s="123"/>
      <c r="BL80" s="123"/>
      <c r="BM80" s="123"/>
      <c r="BN80" s="123"/>
      <c r="BO80" s="123"/>
      <c r="BP80" s="123"/>
      <c r="BQ80" s="123"/>
      <c r="BR80" s="123"/>
      <c r="BS80" s="123"/>
      <c r="BT80" s="123"/>
      <c r="BU80" s="123"/>
      <c r="BV80" s="123"/>
      <c r="BW80" s="123"/>
      <c r="BX80" s="123"/>
      <c r="BY80" s="123"/>
      <c r="BZ80" s="123"/>
      <c r="CA80" s="123"/>
      <c r="CB80" s="123"/>
      <c r="CC80" s="123"/>
      <c r="CD80" s="123"/>
      <c r="CE80" s="123"/>
      <c r="CF80" s="123"/>
      <c r="CG80" s="123"/>
      <c r="CH80" s="123"/>
      <c r="CI80" s="123"/>
      <c r="CJ80" s="123"/>
      <c r="CK80" s="123"/>
      <c r="CL80" s="123"/>
      <c r="CM80" s="123"/>
      <c r="CN80" s="123"/>
      <c r="CO80" s="123"/>
      <c r="CP80" s="123"/>
      <c r="CQ80" s="123"/>
      <c r="CR80" s="123"/>
      <c r="CS80" s="123"/>
      <c r="CT80" s="123"/>
      <c r="CU80" s="123"/>
      <c r="CV80" s="123"/>
      <c r="CW80" s="123"/>
      <c r="CX80" s="123"/>
      <c r="CY80" s="123"/>
      <c r="CZ80" s="123"/>
      <c r="DA80" s="123"/>
      <c r="DB80" s="123"/>
      <c r="DC80" s="123"/>
      <c r="DD80" s="123"/>
      <c r="DE80" s="123"/>
      <c r="DF80" s="123"/>
      <c r="DG80" s="123"/>
      <c r="DH80" s="123"/>
      <c r="DI80" s="123"/>
      <c r="DJ80" s="123"/>
      <c r="DK80" s="123"/>
    </row>
    <row r="81" spans="1:115" s="101" customFormat="1" x14ac:dyDescent="0.25">
      <c r="A81" s="104"/>
      <c r="B81" s="104"/>
      <c r="C81" s="117"/>
      <c r="D81" s="102"/>
      <c r="E81" s="102"/>
      <c r="F81" s="102"/>
      <c r="G81" s="102"/>
      <c r="H81" s="102"/>
      <c r="I81" s="102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  <c r="CA81" s="123"/>
      <c r="CB81" s="123"/>
      <c r="CC81" s="123"/>
      <c r="CD81" s="123"/>
      <c r="CE81" s="123"/>
      <c r="CF81" s="123"/>
      <c r="CG81" s="123"/>
      <c r="CH81" s="123"/>
      <c r="CI81" s="123"/>
      <c r="CJ81" s="123"/>
      <c r="CK81" s="123"/>
      <c r="CL81" s="123"/>
      <c r="CM81" s="123"/>
      <c r="CN81" s="123"/>
      <c r="CO81" s="123"/>
      <c r="CP81" s="123"/>
      <c r="CQ81" s="123"/>
      <c r="CR81" s="123"/>
      <c r="CS81" s="123"/>
      <c r="CT81" s="123"/>
      <c r="CU81" s="123"/>
      <c r="CV81" s="123"/>
      <c r="CW81" s="123"/>
      <c r="CX81" s="123"/>
      <c r="CY81" s="123"/>
      <c r="CZ81" s="123"/>
      <c r="DA81" s="123"/>
      <c r="DB81" s="123"/>
      <c r="DC81" s="123"/>
      <c r="DD81" s="123"/>
      <c r="DE81" s="123"/>
      <c r="DF81" s="123"/>
      <c r="DG81" s="123"/>
      <c r="DH81" s="123"/>
      <c r="DI81" s="123"/>
      <c r="DJ81" s="123"/>
      <c r="DK81" s="123"/>
    </row>
    <row r="82" spans="1:115" s="101" customFormat="1" x14ac:dyDescent="0.25">
      <c r="A82" s="104"/>
      <c r="B82" s="104"/>
      <c r="C82" s="117"/>
      <c r="D82" s="102"/>
      <c r="E82" s="102"/>
      <c r="F82" s="102"/>
      <c r="G82" s="102"/>
      <c r="H82" s="102"/>
      <c r="I82" s="102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  <c r="CA82" s="123"/>
      <c r="CB82" s="123"/>
      <c r="CC82" s="123"/>
      <c r="CD82" s="123"/>
      <c r="CE82" s="123"/>
      <c r="CF82" s="123"/>
      <c r="CG82" s="123"/>
      <c r="CH82" s="123"/>
      <c r="CI82" s="123"/>
      <c r="CJ82" s="123"/>
      <c r="CK82" s="123"/>
      <c r="CL82" s="123"/>
      <c r="CM82" s="123"/>
      <c r="CN82" s="123"/>
      <c r="CO82" s="123"/>
      <c r="CP82" s="123"/>
      <c r="CQ82" s="123"/>
      <c r="CR82" s="123"/>
      <c r="CS82" s="123"/>
      <c r="CT82" s="123"/>
      <c r="CU82" s="123"/>
      <c r="CV82" s="123"/>
      <c r="CW82" s="123"/>
      <c r="CX82" s="123"/>
      <c r="CY82" s="123"/>
      <c r="CZ82" s="123"/>
      <c r="DA82" s="123"/>
      <c r="DB82" s="123"/>
      <c r="DC82" s="123"/>
      <c r="DD82" s="123"/>
      <c r="DE82" s="123"/>
      <c r="DF82" s="123"/>
      <c r="DG82" s="123"/>
      <c r="DH82" s="123"/>
      <c r="DI82" s="123"/>
      <c r="DJ82" s="123"/>
      <c r="DK82" s="123"/>
    </row>
    <row r="83" spans="1:115" s="101" customFormat="1" x14ac:dyDescent="0.25">
      <c r="A83" s="104"/>
      <c r="B83" s="104"/>
      <c r="C83" s="117"/>
      <c r="D83" s="102"/>
      <c r="E83" s="102"/>
      <c r="F83" s="102"/>
      <c r="G83" s="102"/>
      <c r="H83" s="102"/>
      <c r="I83" s="102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3"/>
      <c r="CL83" s="123"/>
      <c r="CM83" s="123"/>
      <c r="CN83" s="123"/>
      <c r="CO83" s="123"/>
      <c r="CP83" s="123"/>
      <c r="CQ83" s="123"/>
      <c r="CR83" s="123"/>
      <c r="CS83" s="123"/>
      <c r="CT83" s="123"/>
      <c r="CU83" s="123"/>
      <c r="CV83" s="123"/>
      <c r="CW83" s="123"/>
      <c r="CX83" s="123"/>
      <c r="CY83" s="123"/>
      <c r="CZ83" s="123"/>
      <c r="DA83" s="123"/>
      <c r="DB83" s="123"/>
      <c r="DC83" s="123"/>
      <c r="DD83" s="123"/>
      <c r="DE83" s="123"/>
      <c r="DF83" s="123"/>
      <c r="DG83" s="123"/>
      <c r="DH83" s="123"/>
      <c r="DI83" s="123"/>
      <c r="DJ83" s="123"/>
      <c r="DK83" s="123"/>
    </row>
    <row r="84" spans="1:115" s="101" customFormat="1" x14ac:dyDescent="0.25">
      <c r="A84" s="104"/>
      <c r="B84" s="104"/>
      <c r="C84" s="117"/>
      <c r="D84" s="102"/>
      <c r="E84" s="102"/>
      <c r="F84" s="102"/>
      <c r="G84" s="102"/>
      <c r="H84" s="102"/>
      <c r="I84" s="102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  <c r="CA84" s="123"/>
      <c r="CB84" s="123"/>
      <c r="CC84" s="123"/>
      <c r="CD84" s="123"/>
      <c r="CE84" s="123"/>
      <c r="CF84" s="123"/>
      <c r="CG84" s="123"/>
      <c r="CH84" s="123"/>
      <c r="CI84" s="123"/>
      <c r="CJ84" s="123"/>
      <c r="CK84" s="123"/>
      <c r="CL84" s="123"/>
      <c r="CM84" s="123"/>
      <c r="CN84" s="123"/>
      <c r="CO84" s="123"/>
      <c r="CP84" s="123"/>
      <c r="CQ84" s="123"/>
      <c r="CR84" s="123"/>
      <c r="CS84" s="123"/>
      <c r="CT84" s="123"/>
      <c r="CU84" s="123"/>
      <c r="CV84" s="123"/>
      <c r="CW84" s="123"/>
      <c r="CX84" s="123"/>
      <c r="CY84" s="123"/>
      <c r="CZ84" s="123"/>
      <c r="DA84" s="123"/>
      <c r="DB84" s="123"/>
      <c r="DC84" s="123"/>
      <c r="DD84" s="123"/>
      <c r="DE84" s="123"/>
      <c r="DF84" s="123"/>
      <c r="DG84" s="123"/>
      <c r="DH84" s="123"/>
      <c r="DI84" s="123"/>
      <c r="DJ84" s="123"/>
      <c r="DK84" s="123"/>
    </row>
    <row r="85" spans="1:115" s="101" customFormat="1" x14ac:dyDescent="0.25">
      <c r="A85" s="104"/>
      <c r="B85" s="104"/>
      <c r="C85" s="117"/>
      <c r="D85" s="102"/>
      <c r="E85" s="102"/>
      <c r="F85" s="102"/>
      <c r="G85" s="102"/>
      <c r="H85" s="102"/>
      <c r="I85" s="102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/>
      <c r="CG85" s="123"/>
      <c r="CH85" s="123"/>
      <c r="CI85" s="123"/>
      <c r="CJ85" s="123"/>
      <c r="CK85" s="123"/>
      <c r="CL85" s="123"/>
      <c r="CM85" s="123"/>
      <c r="CN85" s="123"/>
      <c r="CO85" s="123"/>
      <c r="CP85" s="123"/>
      <c r="CQ85" s="123"/>
      <c r="CR85" s="123"/>
      <c r="CS85" s="123"/>
      <c r="CT85" s="123"/>
      <c r="CU85" s="123"/>
      <c r="CV85" s="123"/>
      <c r="CW85" s="123"/>
      <c r="CX85" s="123"/>
      <c r="CY85" s="123"/>
      <c r="CZ85" s="123"/>
      <c r="DA85" s="123"/>
      <c r="DB85" s="123"/>
      <c r="DC85" s="123"/>
      <c r="DD85" s="123"/>
      <c r="DE85" s="123"/>
      <c r="DF85" s="123"/>
      <c r="DG85" s="123"/>
      <c r="DH85" s="123"/>
      <c r="DI85" s="123"/>
      <c r="DJ85" s="123"/>
      <c r="DK85" s="123"/>
    </row>
    <row r="86" spans="1:115" s="101" customFormat="1" x14ac:dyDescent="0.25">
      <c r="A86" s="104"/>
      <c r="B86" s="104"/>
      <c r="C86" s="117"/>
      <c r="D86" s="102"/>
      <c r="E86" s="102"/>
      <c r="F86" s="102"/>
      <c r="G86" s="102"/>
      <c r="H86" s="102"/>
      <c r="I86" s="102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  <c r="CA86" s="123"/>
      <c r="CB86" s="123"/>
      <c r="CC86" s="123"/>
      <c r="CD86" s="123"/>
      <c r="CE86" s="123"/>
      <c r="CF86" s="123"/>
      <c r="CG86" s="123"/>
      <c r="CH86" s="123"/>
      <c r="CI86" s="123"/>
      <c r="CJ86" s="123"/>
      <c r="CK86" s="123"/>
      <c r="CL86" s="123"/>
      <c r="CM86" s="123"/>
      <c r="CN86" s="123"/>
      <c r="CO86" s="123"/>
      <c r="CP86" s="123"/>
      <c r="CQ86" s="123"/>
      <c r="CR86" s="123"/>
      <c r="CS86" s="123"/>
      <c r="CT86" s="123"/>
      <c r="CU86" s="123"/>
      <c r="CV86" s="123"/>
      <c r="CW86" s="123"/>
      <c r="CX86" s="123"/>
      <c r="CY86" s="123"/>
      <c r="CZ86" s="123"/>
      <c r="DA86" s="123"/>
      <c r="DB86" s="123"/>
      <c r="DC86" s="123"/>
      <c r="DD86" s="123"/>
      <c r="DE86" s="123"/>
      <c r="DF86" s="123"/>
      <c r="DG86" s="123"/>
      <c r="DH86" s="123"/>
      <c r="DI86" s="123"/>
      <c r="DJ86" s="123"/>
      <c r="DK86" s="123"/>
    </row>
    <row r="87" spans="1:115" s="101" customFormat="1" x14ac:dyDescent="0.25">
      <c r="A87" s="104"/>
      <c r="B87" s="104"/>
      <c r="C87" s="117"/>
      <c r="D87" s="102"/>
      <c r="E87" s="102"/>
      <c r="F87" s="102"/>
      <c r="G87" s="102"/>
      <c r="H87" s="102"/>
      <c r="I87" s="102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3"/>
      <c r="CA87" s="123"/>
      <c r="CB87" s="123"/>
      <c r="CC87" s="123"/>
      <c r="CD87" s="123"/>
      <c r="CE87" s="123"/>
      <c r="CF87" s="123"/>
      <c r="CG87" s="123"/>
      <c r="CH87" s="123"/>
      <c r="CI87" s="123"/>
      <c r="CJ87" s="123"/>
      <c r="CK87" s="123"/>
      <c r="CL87" s="123"/>
      <c r="CM87" s="123"/>
      <c r="CN87" s="123"/>
      <c r="CO87" s="123"/>
      <c r="CP87" s="123"/>
      <c r="CQ87" s="123"/>
      <c r="CR87" s="123"/>
      <c r="CS87" s="123"/>
      <c r="CT87" s="123"/>
      <c r="CU87" s="123"/>
      <c r="CV87" s="123"/>
      <c r="CW87" s="123"/>
      <c r="CX87" s="123"/>
      <c r="CY87" s="123"/>
      <c r="CZ87" s="123"/>
      <c r="DA87" s="123"/>
      <c r="DB87" s="123"/>
      <c r="DC87" s="123"/>
      <c r="DD87" s="123"/>
      <c r="DE87" s="123"/>
      <c r="DF87" s="123"/>
      <c r="DG87" s="123"/>
      <c r="DH87" s="123"/>
      <c r="DI87" s="123"/>
      <c r="DJ87" s="123"/>
      <c r="DK87" s="123"/>
    </row>
    <row r="88" spans="1:115" s="101" customFormat="1" x14ac:dyDescent="0.25">
      <c r="A88" s="104"/>
      <c r="B88" s="104"/>
      <c r="C88" s="117"/>
      <c r="D88" s="102"/>
      <c r="E88" s="102"/>
      <c r="F88" s="102"/>
      <c r="G88" s="102"/>
      <c r="H88" s="102"/>
      <c r="I88" s="102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  <c r="BU88" s="123"/>
      <c r="BV88" s="123"/>
      <c r="BW88" s="123"/>
      <c r="BX88" s="123"/>
      <c r="BY88" s="123"/>
      <c r="BZ88" s="123"/>
      <c r="CA88" s="123"/>
      <c r="CB88" s="123"/>
      <c r="CC88" s="123"/>
      <c r="CD88" s="123"/>
      <c r="CE88" s="123"/>
      <c r="CF88" s="123"/>
      <c r="CG88" s="123"/>
      <c r="CH88" s="123"/>
      <c r="CI88" s="123"/>
      <c r="CJ88" s="123"/>
      <c r="CK88" s="123"/>
      <c r="CL88" s="123"/>
      <c r="CM88" s="123"/>
      <c r="CN88" s="123"/>
      <c r="CO88" s="123"/>
      <c r="CP88" s="123"/>
      <c r="CQ88" s="123"/>
      <c r="CR88" s="123"/>
      <c r="CS88" s="123"/>
      <c r="CT88" s="123"/>
      <c r="CU88" s="123"/>
      <c r="CV88" s="123"/>
      <c r="CW88" s="123"/>
      <c r="CX88" s="123"/>
      <c r="CY88" s="123"/>
      <c r="CZ88" s="123"/>
      <c r="DA88" s="123"/>
      <c r="DB88" s="123"/>
      <c r="DC88" s="123"/>
      <c r="DD88" s="123"/>
      <c r="DE88" s="123"/>
      <c r="DF88" s="123"/>
      <c r="DG88" s="123"/>
      <c r="DH88" s="123"/>
      <c r="DI88" s="123"/>
      <c r="DJ88" s="123"/>
      <c r="DK88" s="123"/>
    </row>
    <row r="89" spans="1:115" s="101" customFormat="1" x14ac:dyDescent="0.25">
      <c r="A89" s="104"/>
      <c r="B89" s="104"/>
      <c r="C89" s="117"/>
      <c r="D89" s="102"/>
      <c r="E89" s="102"/>
      <c r="F89" s="102"/>
      <c r="G89" s="102"/>
      <c r="H89" s="102"/>
      <c r="I89" s="102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3"/>
      <c r="BW89" s="123"/>
      <c r="BX89" s="123"/>
      <c r="BY89" s="123"/>
      <c r="BZ89" s="123"/>
      <c r="CA89" s="123"/>
      <c r="CB89" s="123"/>
      <c r="CC89" s="123"/>
      <c r="CD89" s="123"/>
      <c r="CE89" s="123"/>
      <c r="CF89" s="123"/>
      <c r="CG89" s="123"/>
      <c r="CH89" s="123"/>
      <c r="CI89" s="123"/>
      <c r="CJ89" s="123"/>
      <c r="CK89" s="123"/>
      <c r="CL89" s="123"/>
      <c r="CM89" s="123"/>
      <c r="CN89" s="123"/>
      <c r="CO89" s="123"/>
      <c r="CP89" s="123"/>
      <c r="CQ89" s="123"/>
      <c r="CR89" s="123"/>
      <c r="CS89" s="123"/>
      <c r="CT89" s="123"/>
      <c r="CU89" s="123"/>
      <c r="CV89" s="123"/>
      <c r="CW89" s="123"/>
      <c r="CX89" s="123"/>
      <c r="CY89" s="123"/>
      <c r="CZ89" s="123"/>
      <c r="DA89" s="123"/>
      <c r="DB89" s="123"/>
      <c r="DC89" s="123"/>
      <c r="DD89" s="123"/>
      <c r="DE89" s="123"/>
      <c r="DF89" s="123"/>
      <c r="DG89" s="123"/>
      <c r="DH89" s="123"/>
      <c r="DI89" s="123"/>
      <c r="DJ89" s="123"/>
      <c r="DK89" s="123"/>
    </row>
    <row r="90" spans="1:115" s="101" customFormat="1" x14ac:dyDescent="0.25">
      <c r="A90" s="104"/>
      <c r="B90" s="104"/>
      <c r="C90" s="117"/>
      <c r="D90" s="102"/>
      <c r="E90" s="102"/>
      <c r="F90" s="102"/>
      <c r="G90" s="102"/>
      <c r="H90" s="102"/>
      <c r="I90" s="102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  <c r="BX90" s="123"/>
      <c r="BY90" s="123"/>
      <c r="BZ90" s="123"/>
      <c r="CA90" s="123"/>
      <c r="CB90" s="123"/>
      <c r="CC90" s="123"/>
      <c r="CD90" s="123"/>
      <c r="CE90" s="123"/>
      <c r="CF90" s="123"/>
      <c r="CG90" s="123"/>
      <c r="CH90" s="123"/>
      <c r="CI90" s="123"/>
      <c r="CJ90" s="123"/>
      <c r="CK90" s="123"/>
      <c r="CL90" s="123"/>
      <c r="CM90" s="123"/>
      <c r="CN90" s="123"/>
      <c r="CO90" s="123"/>
      <c r="CP90" s="123"/>
      <c r="CQ90" s="123"/>
      <c r="CR90" s="123"/>
      <c r="CS90" s="123"/>
      <c r="CT90" s="123"/>
      <c r="CU90" s="123"/>
      <c r="CV90" s="123"/>
      <c r="CW90" s="123"/>
      <c r="CX90" s="123"/>
      <c r="CY90" s="123"/>
      <c r="CZ90" s="123"/>
      <c r="DA90" s="123"/>
      <c r="DB90" s="123"/>
      <c r="DC90" s="123"/>
      <c r="DD90" s="123"/>
      <c r="DE90" s="123"/>
      <c r="DF90" s="123"/>
      <c r="DG90" s="123"/>
      <c r="DH90" s="123"/>
      <c r="DI90" s="123"/>
      <c r="DJ90" s="123"/>
      <c r="DK90" s="123"/>
    </row>
    <row r="91" spans="1:115" s="101" customFormat="1" x14ac:dyDescent="0.25">
      <c r="A91" s="104"/>
      <c r="B91" s="104"/>
      <c r="C91" s="117"/>
      <c r="D91" s="102"/>
      <c r="E91" s="102"/>
      <c r="F91" s="102"/>
      <c r="G91" s="102"/>
      <c r="H91" s="102"/>
      <c r="I91" s="102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X91" s="123"/>
      <c r="BY91" s="123"/>
      <c r="BZ91" s="123"/>
      <c r="CA91" s="123"/>
      <c r="CB91" s="123"/>
      <c r="CC91" s="123"/>
      <c r="CD91" s="123"/>
      <c r="CE91" s="123"/>
      <c r="CF91" s="123"/>
      <c r="CG91" s="123"/>
      <c r="CH91" s="123"/>
      <c r="CI91" s="123"/>
      <c r="CJ91" s="123"/>
      <c r="CK91" s="123"/>
      <c r="CL91" s="123"/>
      <c r="CM91" s="123"/>
      <c r="CN91" s="123"/>
      <c r="CO91" s="123"/>
      <c r="CP91" s="123"/>
      <c r="CQ91" s="123"/>
      <c r="CR91" s="123"/>
      <c r="CS91" s="123"/>
      <c r="CT91" s="123"/>
      <c r="CU91" s="123"/>
      <c r="CV91" s="123"/>
      <c r="CW91" s="123"/>
      <c r="CX91" s="123"/>
      <c r="CY91" s="123"/>
      <c r="CZ91" s="123"/>
      <c r="DA91" s="123"/>
      <c r="DB91" s="123"/>
      <c r="DC91" s="123"/>
      <c r="DD91" s="123"/>
      <c r="DE91" s="123"/>
      <c r="DF91" s="123"/>
      <c r="DG91" s="123"/>
      <c r="DH91" s="123"/>
      <c r="DI91" s="123"/>
      <c r="DJ91" s="123"/>
      <c r="DK91" s="123"/>
    </row>
    <row r="92" spans="1:115" s="101" customFormat="1" x14ac:dyDescent="0.25">
      <c r="A92" s="104"/>
      <c r="B92" s="104"/>
      <c r="C92" s="117"/>
      <c r="D92" s="102"/>
      <c r="E92" s="102"/>
      <c r="F92" s="102"/>
      <c r="G92" s="102"/>
      <c r="H92" s="102"/>
      <c r="I92" s="102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3"/>
      <c r="CA92" s="123"/>
      <c r="CB92" s="123"/>
      <c r="CC92" s="123"/>
      <c r="CD92" s="123"/>
      <c r="CE92" s="123"/>
      <c r="CF92" s="123"/>
      <c r="CG92" s="123"/>
      <c r="CH92" s="123"/>
      <c r="CI92" s="123"/>
      <c r="CJ92" s="123"/>
      <c r="CK92" s="123"/>
      <c r="CL92" s="123"/>
      <c r="CM92" s="123"/>
      <c r="CN92" s="123"/>
      <c r="CO92" s="123"/>
      <c r="CP92" s="123"/>
      <c r="CQ92" s="123"/>
      <c r="CR92" s="123"/>
      <c r="CS92" s="123"/>
      <c r="CT92" s="123"/>
      <c r="CU92" s="123"/>
      <c r="CV92" s="123"/>
      <c r="CW92" s="123"/>
      <c r="CX92" s="123"/>
      <c r="CY92" s="123"/>
      <c r="CZ92" s="123"/>
      <c r="DA92" s="123"/>
      <c r="DB92" s="123"/>
      <c r="DC92" s="123"/>
      <c r="DD92" s="123"/>
      <c r="DE92" s="123"/>
      <c r="DF92" s="123"/>
      <c r="DG92" s="123"/>
      <c r="DH92" s="123"/>
      <c r="DI92" s="123"/>
      <c r="DJ92" s="123"/>
      <c r="DK92" s="123"/>
    </row>
    <row r="93" spans="1:115" s="101" customFormat="1" x14ac:dyDescent="0.25">
      <c r="A93" s="104"/>
      <c r="B93" s="104"/>
      <c r="C93" s="117"/>
      <c r="D93" s="102"/>
      <c r="E93" s="102"/>
      <c r="F93" s="102"/>
      <c r="G93" s="102"/>
      <c r="H93" s="102"/>
      <c r="I93" s="102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3"/>
      <c r="BV93" s="123"/>
      <c r="BW93" s="123"/>
      <c r="BX93" s="123"/>
      <c r="BY93" s="123"/>
      <c r="BZ93" s="123"/>
      <c r="CA93" s="123"/>
      <c r="CB93" s="123"/>
      <c r="CC93" s="123"/>
      <c r="CD93" s="123"/>
      <c r="CE93" s="123"/>
      <c r="CF93" s="123"/>
      <c r="CG93" s="123"/>
      <c r="CH93" s="123"/>
      <c r="CI93" s="123"/>
      <c r="CJ93" s="123"/>
      <c r="CK93" s="123"/>
      <c r="CL93" s="123"/>
      <c r="CM93" s="123"/>
      <c r="CN93" s="123"/>
      <c r="CO93" s="123"/>
      <c r="CP93" s="123"/>
      <c r="CQ93" s="123"/>
      <c r="CR93" s="123"/>
      <c r="CS93" s="123"/>
      <c r="CT93" s="123"/>
      <c r="CU93" s="123"/>
      <c r="CV93" s="123"/>
      <c r="CW93" s="123"/>
      <c r="CX93" s="123"/>
      <c r="CY93" s="123"/>
      <c r="CZ93" s="123"/>
      <c r="DA93" s="123"/>
      <c r="DB93" s="123"/>
      <c r="DC93" s="123"/>
      <c r="DD93" s="123"/>
      <c r="DE93" s="123"/>
      <c r="DF93" s="123"/>
      <c r="DG93" s="123"/>
      <c r="DH93" s="123"/>
      <c r="DI93" s="123"/>
      <c r="DJ93" s="123"/>
      <c r="DK93" s="123"/>
    </row>
    <row r="94" spans="1:115" s="101" customFormat="1" x14ac:dyDescent="0.25">
      <c r="A94" s="104"/>
      <c r="B94" s="104"/>
      <c r="C94" s="117"/>
      <c r="D94" s="102"/>
      <c r="E94" s="102"/>
      <c r="F94" s="102"/>
      <c r="G94" s="102"/>
      <c r="H94" s="102"/>
      <c r="I94" s="102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/>
      <c r="BL94" s="123"/>
      <c r="BM94" s="123"/>
      <c r="BN94" s="123"/>
      <c r="BO94" s="123"/>
      <c r="BP94" s="123"/>
      <c r="BQ94" s="123"/>
      <c r="BR94" s="123"/>
      <c r="BS94" s="123"/>
      <c r="BT94" s="123"/>
      <c r="BU94" s="123"/>
      <c r="BV94" s="123"/>
      <c r="BW94" s="123"/>
      <c r="BX94" s="123"/>
      <c r="BY94" s="123"/>
      <c r="BZ94" s="123"/>
      <c r="CA94" s="123"/>
      <c r="CB94" s="123"/>
      <c r="CC94" s="123"/>
      <c r="CD94" s="123"/>
      <c r="CE94" s="123"/>
      <c r="CF94" s="123"/>
      <c r="CG94" s="123"/>
      <c r="CH94" s="123"/>
      <c r="CI94" s="123"/>
      <c r="CJ94" s="123"/>
      <c r="CK94" s="123"/>
      <c r="CL94" s="123"/>
      <c r="CM94" s="123"/>
      <c r="CN94" s="123"/>
      <c r="CO94" s="123"/>
      <c r="CP94" s="123"/>
      <c r="CQ94" s="123"/>
      <c r="CR94" s="123"/>
      <c r="CS94" s="123"/>
      <c r="CT94" s="123"/>
      <c r="CU94" s="123"/>
      <c r="CV94" s="123"/>
      <c r="CW94" s="123"/>
      <c r="CX94" s="123"/>
      <c r="CY94" s="123"/>
      <c r="CZ94" s="123"/>
      <c r="DA94" s="123"/>
      <c r="DB94" s="123"/>
      <c r="DC94" s="123"/>
      <c r="DD94" s="123"/>
      <c r="DE94" s="123"/>
      <c r="DF94" s="123"/>
      <c r="DG94" s="123"/>
      <c r="DH94" s="123"/>
      <c r="DI94" s="123"/>
      <c r="DJ94" s="123"/>
      <c r="DK94" s="123"/>
    </row>
    <row r="95" spans="1:115" s="101" customFormat="1" x14ac:dyDescent="0.25">
      <c r="A95" s="104"/>
      <c r="B95" s="104"/>
      <c r="C95" s="117"/>
      <c r="D95" s="102"/>
      <c r="E95" s="102"/>
      <c r="F95" s="102"/>
      <c r="G95" s="102"/>
      <c r="H95" s="102"/>
      <c r="I95" s="102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3"/>
      <c r="BL95" s="123"/>
      <c r="BM95" s="123"/>
      <c r="BN95" s="123"/>
      <c r="BO95" s="123"/>
      <c r="BP95" s="123"/>
      <c r="BQ95" s="123"/>
      <c r="BR95" s="123"/>
      <c r="BS95" s="123"/>
      <c r="BT95" s="123"/>
      <c r="BU95" s="123"/>
      <c r="BV95" s="123"/>
      <c r="BW95" s="123"/>
      <c r="BX95" s="123"/>
      <c r="BY95" s="123"/>
      <c r="BZ95" s="123"/>
      <c r="CA95" s="123"/>
      <c r="CB95" s="123"/>
      <c r="CC95" s="123"/>
      <c r="CD95" s="123"/>
      <c r="CE95" s="123"/>
      <c r="CF95" s="123"/>
      <c r="CG95" s="123"/>
      <c r="CH95" s="123"/>
      <c r="CI95" s="123"/>
      <c r="CJ95" s="123"/>
      <c r="CK95" s="123"/>
      <c r="CL95" s="123"/>
      <c r="CM95" s="123"/>
      <c r="CN95" s="123"/>
      <c r="CO95" s="123"/>
      <c r="CP95" s="123"/>
      <c r="CQ95" s="123"/>
      <c r="CR95" s="123"/>
      <c r="CS95" s="123"/>
      <c r="CT95" s="123"/>
      <c r="CU95" s="123"/>
      <c r="CV95" s="123"/>
      <c r="CW95" s="123"/>
      <c r="CX95" s="123"/>
      <c r="CY95" s="123"/>
      <c r="CZ95" s="123"/>
      <c r="DA95" s="123"/>
      <c r="DB95" s="123"/>
      <c r="DC95" s="123"/>
      <c r="DD95" s="123"/>
      <c r="DE95" s="123"/>
      <c r="DF95" s="123"/>
      <c r="DG95" s="123"/>
      <c r="DH95" s="123"/>
      <c r="DI95" s="123"/>
      <c r="DJ95" s="123"/>
      <c r="DK95" s="123"/>
    </row>
    <row r="96" spans="1:115" s="101" customFormat="1" x14ac:dyDescent="0.25">
      <c r="A96" s="104"/>
      <c r="B96" s="104"/>
      <c r="C96" s="117"/>
      <c r="D96" s="102"/>
      <c r="E96" s="102"/>
      <c r="F96" s="102"/>
      <c r="G96" s="102"/>
      <c r="H96" s="102"/>
      <c r="I96" s="102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23"/>
      <c r="BK96" s="123"/>
      <c r="BL96" s="123"/>
      <c r="BM96" s="123"/>
      <c r="BN96" s="123"/>
      <c r="BO96" s="123"/>
      <c r="BP96" s="123"/>
      <c r="BQ96" s="123"/>
      <c r="BR96" s="123"/>
      <c r="BS96" s="123"/>
      <c r="BT96" s="123"/>
      <c r="BU96" s="123"/>
      <c r="BV96" s="123"/>
      <c r="BW96" s="123"/>
      <c r="BX96" s="123"/>
      <c r="BY96" s="123"/>
      <c r="BZ96" s="123"/>
      <c r="CA96" s="123"/>
      <c r="CB96" s="123"/>
      <c r="CC96" s="123"/>
      <c r="CD96" s="123"/>
      <c r="CE96" s="123"/>
      <c r="CF96" s="123"/>
      <c r="CG96" s="123"/>
      <c r="CH96" s="123"/>
      <c r="CI96" s="123"/>
      <c r="CJ96" s="123"/>
      <c r="CK96" s="123"/>
      <c r="CL96" s="123"/>
      <c r="CM96" s="123"/>
      <c r="CN96" s="123"/>
      <c r="CO96" s="123"/>
      <c r="CP96" s="123"/>
      <c r="CQ96" s="123"/>
      <c r="CR96" s="123"/>
      <c r="CS96" s="123"/>
      <c r="CT96" s="123"/>
      <c r="CU96" s="123"/>
      <c r="CV96" s="123"/>
      <c r="CW96" s="123"/>
      <c r="CX96" s="123"/>
      <c r="CY96" s="123"/>
      <c r="CZ96" s="123"/>
      <c r="DA96" s="123"/>
      <c r="DB96" s="123"/>
      <c r="DC96" s="123"/>
      <c r="DD96" s="123"/>
      <c r="DE96" s="123"/>
      <c r="DF96" s="123"/>
      <c r="DG96" s="123"/>
      <c r="DH96" s="123"/>
      <c r="DI96" s="123"/>
      <c r="DJ96" s="123"/>
      <c r="DK96" s="123"/>
    </row>
    <row r="97" spans="1:115" s="101" customFormat="1" x14ac:dyDescent="0.25">
      <c r="A97" s="104"/>
      <c r="B97" s="104"/>
      <c r="C97" s="117"/>
      <c r="D97" s="102"/>
      <c r="E97" s="102"/>
      <c r="F97" s="102"/>
      <c r="G97" s="102"/>
      <c r="H97" s="102"/>
      <c r="I97" s="102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3"/>
      <c r="BL97" s="123"/>
      <c r="BM97" s="123"/>
      <c r="BN97" s="123"/>
      <c r="BO97" s="123"/>
      <c r="BP97" s="123"/>
      <c r="BQ97" s="123"/>
      <c r="BR97" s="123"/>
      <c r="BS97" s="123"/>
      <c r="BT97" s="123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  <c r="CH97" s="123"/>
      <c r="CI97" s="123"/>
      <c r="CJ97" s="123"/>
      <c r="CK97" s="123"/>
      <c r="CL97" s="123"/>
      <c r="CM97" s="123"/>
      <c r="CN97" s="123"/>
      <c r="CO97" s="123"/>
      <c r="CP97" s="123"/>
      <c r="CQ97" s="123"/>
      <c r="CR97" s="123"/>
      <c r="CS97" s="123"/>
      <c r="CT97" s="123"/>
      <c r="CU97" s="123"/>
      <c r="CV97" s="123"/>
      <c r="CW97" s="123"/>
      <c r="CX97" s="123"/>
      <c r="CY97" s="123"/>
      <c r="CZ97" s="123"/>
      <c r="DA97" s="123"/>
      <c r="DB97" s="123"/>
      <c r="DC97" s="123"/>
      <c r="DD97" s="123"/>
      <c r="DE97" s="123"/>
      <c r="DF97" s="123"/>
      <c r="DG97" s="123"/>
      <c r="DH97" s="123"/>
      <c r="DI97" s="123"/>
      <c r="DJ97" s="123"/>
      <c r="DK97" s="123"/>
    </row>
    <row r="98" spans="1:115" s="101" customFormat="1" x14ac:dyDescent="0.25">
      <c r="A98" s="104"/>
      <c r="B98" s="104"/>
      <c r="C98" s="117"/>
      <c r="D98" s="102"/>
      <c r="E98" s="102"/>
      <c r="F98" s="102"/>
      <c r="G98" s="102"/>
      <c r="H98" s="102"/>
      <c r="I98" s="102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  <c r="BE98" s="123"/>
      <c r="BF98" s="123"/>
      <c r="BG98" s="123"/>
      <c r="BH98" s="123"/>
      <c r="BI98" s="123"/>
      <c r="BJ98" s="123"/>
      <c r="BK98" s="123"/>
      <c r="BL98" s="123"/>
      <c r="BM98" s="123"/>
      <c r="BN98" s="123"/>
      <c r="BO98" s="123"/>
      <c r="BP98" s="123"/>
      <c r="BQ98" s="123"/>
      <c r="BR98" s="123"/>
      <c r="BS98" s="123"/>
      <c r="BT98" s="123"/>
      <c r="BU98" s="123"/>
      <c r="BV98" s="123"/>
      <c r="BW98" s="123"/>
      <c r="BX98" s="123"/>
      <c r="BY98" s="123"/>
      <c r="BZ98" s="123"/>
      <c r="CA98" s="123"/>
      <c r="CB98" s="123"/>
      <c r="CC98" s="123"/>
      <c r="CD98" s="123"/>
      <c r="CE98" s="123"/>
      <c r="CF98" s="123"/>
      <c r="CG98" s="123"/>
      <c r="CH98" s="123"/>
      <c r="CI98" s="123"/>
      <c r="CJ98" s="123"/>
      <c r="CK98" s="123"/>
      <c r="CL98" s="123"/>
      <c r="CM98" s="123"/>
      <c r="CN98" s="123"/>
      <c r="CO98" s="123"/>
      <c r="CP98" s="123"/>
      <c r="CQ98" s="123"/>
      <c r="CR98" s="123"/>
      <c r="CS98" s="123"/>
      <c r="CT98" s="123"/>
      <c r="CU98" s="123"/>
      <c r="CV98" s="123"/>
      <c r="CW98" s="123"/>
      <c r="CX98" s="123"/>
      <c r="CY98" s="123"/>
      <c r="CZ98" s="123"/>
      <c r="DA98" s="123"/>
      <c r="DB98" s="123"/>
      <c r="DC98" s="123"/>
      <c r="DD98" s="123"/>
      <c r="DE98" s="123"/>
      <c r="DF98" s="123"/>
      <c r="DG98" s="123"/>
      <c r="DH98" s="123"/>
      <c r="DI98" s="123"/>
      <c r="DJ98" s="123"/>
      <c r="DK98" s="123"/>
    </row>
    <row r="99" spans="1:115" s="101" customFormat="1" x14ac:dyDescent="0.25">
      <c r="A99" s="104"/>
      <c r="B99" s="104"/>
      <c r="C99" s="117"/>
      <c r="D99" s="102"/>
      <c r="E99" s="102"/>
      <c r="F99" s="102"/>
      <c r="G99" s="102"/>
      <c r="H99" s="102"/>
      <c r="I99" s="102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23"/>
      <c r="AM99" s="123"/>
      <c r="AN99" s="123"/>
      <c r="AO99" s="123"/>
      <c r="AP99" s="123"/>
      <c r="AQ99" s="123"/>
      <c r="AR99" s="123"/>
      <c r="AS99" s="123"/>
      <c r="AT99" s="123"/>
      <c r="AU99" s="123"/>
      <c r="AV99" s="123"/>
      <c r="AW99" s="123"/>
      <c r="AX99" s="123"/>
      <c r="AY99" s="123"/>
      <c r="AZ99" s="123"/>
      <c r="BA99" s="123"/>
      <c r="BB99" s="123"/>
      <c r="BC99" s="123"/>
      <c r="BD99" s="123"/>
      <c r="BE99" s="123"/>
      <c r="BF99" s="123"/>
      <c r="BG99" s="123"/>
      <c r="BH99" s="123"/>
      <c r="BI99" s="123"/>
      <c r="BJ99" s="123"/>
      <c r="BK99" s="123"/>
      <c r="BL99" s="123"/>
      <c r="BM99" s="123"/>
      <c r="BN99" s="123"/>
      <c r="BO99" s="123"/>
      <c r="BP99" s="123"/>
      <c r="BQ99" s="123"/>
      <c r="BR99" s="123"/>
      <c r="BS99" s="123"/>
      <c r="BT99" s="123"/>
      <c r="BU99" s="123"/>
      <c r="BV99" s="123"/>
      <c r="BW99" s="123"/>
      <c r="BX99" s="123"/>
      <c r="BY99" s="123"/>
      <c r="BZ99" s="123"/>
      <c r="CA99" s="123"/>
      <c r="CB99" s="123"/>
      <c r="CC99" s="123"/>
      <c r="CD99" s="123"/>
      <c r="CE99" s="123"/>
      <c r="CF99" s="123"/>
      <c r="CG99" s="123"/>
      <c r="CH99" s="123"/>
      <c r="CI99" s="123"/>
      <c r="CJ99" s="123"/>
      <c r="CK99" s="123"/>
      <c r="CL99" s="123"/>
      <c r="CM99" s="123"/>
      <c r="CN99" s="123"/>
      <c r="CO99" s="123"/>
      <c r="CP99" s="123"/>
      <c r="CQ99" s="123"/>
      <c r="CR99" s="123"/>
      <c r="CS99" s="123"/>
      <c r="CT99" s="123"/>
      <c r="CU99" s="123"/>
      <c r="CV99" s="123"/>
      <c r="CW99" s="123"/>
      <c r="CX99" s="123"/>
      <c r="CY99" s="123"/>
      <c r="CZ99" s="123"/>
      <c r="DA99" s="123"/>
      <c r="DB99" s="123"/>
      <c r="DC99" s="123"/>
      <c r="DD99" s="123"/>
      <c r="DE99" s="123"/>
      <c r="DF99" s="123"/>
      <c r="DG99" s="123"/>
      <c r="DH99" s="123"/>
      <c r="DI99" s="123"/>
      <c r="DJ99" s="123"/>
      <c r="DK99" s="123"/>
    </row>
    <row r="100" spans="1:115" s="101" customFormat="1" x14ac:dyDescent="0.25">
      <c r="A100" s="104"/>
      <c r="B100" s="104"/>
      <c r="C100" s="117"/>
      <c r="D100" s="102"/>
      <c r="E100" s="102"/>
      <c r="F100" s="102"/>
      <c r="G100" s="102"/>
      <c r="H100" s="102"/>
      <c r="I100" s="102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3"/>
      <c r="AQ100" s="123"/>
      <c r="AR100" s="123"/>
      <c r="AS100" s="123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  <c r="BI100" s="123"/>
      <c r="BJ100" s="123"/>
      <c r="BK100" s="123"/>
      <c r="BL100" s="123"/>
      <c r="BM100" s="123"/>
      <c r="BN100" s="123"/>
      <c r="BO100" s="123"/>
      <c r="BP100" s="123"/>
      <c r="BQ100" s="123"/>
      <c r="BR100" s="123"/>
      <c r="BS100" s="123"/>
      <c r="BT100" s="123"/>
      <c r="BU100" s="123"/>
      <c r="BV100" s="123"/>
      <c r="BW100" s="123"/>
      <c r="BX100" s="123"/>
      <c r="BY100" s="123"/>
      <c r="BZ100" s="123"/>
      <c r="CA100" s="123"/>
      <c r="CB100" s="123"/>
      <c r="CC100" s="123"/>
      <c r="CD100" s="123"/>
      <c r="CE100" s="123"/>
      <c r="CF100" s="123"/>
      <c r="CG100" s="123"/>
      <c r="CH100" s="123"/>
      <c r="CI100" s="123"/>
      <c r="CJ100" s="123"/>
      <c r="CK100" s="123"/>
      <c r="CL100" s="123"/>
      <c r="CM100" s="123"/>
      <c r="CN100" s="123"/>
      <c r="CO100" s="123"/>
      <c r="CP100" s="123"/>
      <c r="CQ100" s="123"/>
      <c r="CR100" s="123"/>
      <c r="CS100" s="123"/>
      <c r="CT100" s="123"/>
      <c r="CU100" s="123"/>
      <c r="CV100" s="123"/>
      <c r="CW100" s="123"/>
      <c r="CX100" s="123"/>
      <c r="CY100" s="123"/>
      <c r="CZ100" s="123"/>
      <c r="DA100" s="123"/>
      <c r="DB100" s="123"/>
      <c r="DC100" s="123"/>
      <c r="DD100" s="123"/>
      <c r="DE100" s="123"/>
      <c r="DF100" s="123"/>
      <c r="DG100" s="123"/>
      <c r="DH100" s="123"/>
      <c r="DI100" s="123"/>
      <c r="DJ100" s="123"/>
      <c r="DK100" s="123"/>
    </row>
    <row r="101" spans="1:115" s="101" customFormat="1" x14ac:dyDescent="0.25">
      <c r="A101" s="104"/>
      <c r="B101" s="104"/>
      <c r="C101" s="117"/>
      <c r="D101" s="102"/>
      <c r="E101" s="102"/>
      <c r="F101" s="102"/>
      <c r="G101" s="102"/>
      <c r="H101" s="102"/>
      <c r="I101" s="102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3"/>
      <c r="BL101" s="123"/>
      <c r="BM101" s="123"/>
      <c r="BN101" s="123"/>
      <c r="BO101" s="123"/>
      <c r="BP101" s="123"/>
      <c r="BQ101" s="123"/>
      <c r="BR101" s="123"/>
      <c r="BS101" s="123"/>
      <c r="BT101" s="123"/>
      <c r="BU101" s="123"/>
      <c r="BV101" s="123"/>
      <c r="BW101" s="123"/>
      <c r="BX101" s="123"/>
      <c r="BY101" s="123"/>
      <c r="BZ101" s="123"/>
      <c r="CA101" s="123"/>
      <c r="CB101" s="123"/>
      <c r="CC101" s="123"/>
      <c r="CD101" s="123"/>
      <c r="CE101" s="123"/>
      <c r="CF101" s="123"/>
      <c r="CG101" s="123"/>
      <c r="CH101" s="123"/>
      <c r="CI101" s="123"/>
      <c r="CJ101" s="123"/>
      <c r="CK101" s="123"/>
      <c r="CL101" s="123"/>
      <c r="CM101" s="123"/>
      <c r="CN101" s="123"/>
      <c r="CO101" s="123"/>
      <c r="CP101" s="123"/>
      <c r="CQ101" s="123"/>
      <c r="CR101" s="123"/>
      <c r="CS101" s="123"/>
      <c r="CT101" s="123"/>
      <c r="CU101" s="123"/>
      <c r="CV101" s="123"/>
      <c r="CW101" s="123"/>
      <c r="CX101" s="123"/>
      <c r="CY101" s="123"/>
      <c r="CZ101" s="123"/>
      <c r="DA101" s="123"/>
      <c r="DB101" s="123"/>
      <c r="DC101" s="123"/>
      <c r="DD101" s="123"/>
      <c r="DE101" s="123"/>
      <c r="DF101" s="123"/>
      <c r="DG101" s="123"/>
      <c r="DH101" s="123"/>
      <c r="DI101" s="123"/>
      <c r="DJ101" s="123"/>
      <c r="DK101" s="123"/>
    </row>
    <row r="102" spans="1:115" s="101" customFormat="1" x14ac:dyDescent="0.25">
      <c r="A102" s="104"/>
      <c r="B102" s="104"/>
      <c r="C102" s="117"/>
      <c r="D102" s="102"/>
      <c r="E102" s="102"/>
      <c r="F102" s="102"/>
      <c r="G102" s="102"/>
      <c r="H102" s="102"/>
      <c r="I102" s="102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23"/>
      <c r="AP102" s="123"/>
      <c r="AQ102" s="123"/>
      <c r="AR102" s="123"/>
      <c r="AS102" s="123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3"/>
      <c r="BJ102" s="123"/>
      <c r="BK102" s="123"/>
      <c r="BL102" s="123"/>
      <c r="BM102" s="123"/>
      <c r="BN102" s="123"/>
      <c r="BO102" s="123"/>
      <c r="BP102" s="123"/>
      <c r="BQ102" s="123"/>
      <c r="BR102" s="123"/>
      <c r="BS102" s="123"/>
      <c r="BT102" s="123"/>
      <c r="BU102" s="123"/>
      <c r="BV102" s="123"/>
      <c r="BW102" s="123"/>
      <c r="BX102" s="123"/>
      <c r="BY102" s="123"/>
      <c r="BZ102" s="123"/>
      <c r="CA102" s="123"/>
      <c r="CB102" s="123"/>
      <c r="CC102" s="123"/>
      <c r="CD102" s="123"/>
      <c r="CE102" s="123"/>
      <c r="CF102" s="123"/>
      <c r="CG102" s="123"/>
      <c r="CH102" s="123"/>
      <c r="CI102" s="123"/>
      <c r="CJ102" s="123"/>
      <c r="CK102" s="123"/>
      <c r="CL102" s="123"/>
      <c r="CM102" s="123"/>
      <c r="CN102" s="123"/>
      <c r="CO102" s="123"/>
      <c r="CP102" s="123"/>
      <c r="CQ102" s="123"/>
      <c r="CR102" s="123"/>
      <c r="CS102" s="123"/>
      <c r="CT102" s="123"/>
      <c r="CU102" s="123"/>
      <c r="CV102" s="123"/>
      <c r="CW102" s="123"/>
      <c r="CX102" s="123"/>
      <c r="CY102" s="123"/>
      <c r="CZ102" s="123"/>
      <c r="DA102" s="123"/>
      <c r="DB102" s="123"/>
      <c r="DC102" s="123"/>
      <c r="DD102" s="123"/>
      <c r="DE102" s="123"/>
      <c r="DF102" s="123"/>
      <c r="DG102" s="123"/>
      <c r="DH102" s="123"/>
      <c r="DI102" s="123"/>
      <c r="DJ102" s="123"/>
      <c r="DK102" s="123"/>
    </row>
    <row r="103" spans="1:115" s="101" customFormat="1" x14ac:dyDescent="0.25">
      <c r="A103" s="104"/>
      <c r="B103" s="104"/>
      <c r="C103" s="117"/>
      <c r="D103" s="102"/>
      <c r="E103" s="102"/>
      <c r="F103" s="102"/>
      <c r="G103" s="102"/>
      <c r="H103" s="102"/>
      <c r="I103" s="102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  <c r="AX103" s="123"/>
      <c r="AY103" s="123"/>
      <c r="AZ103" s="123"/>
      <c r="BA103" s="123"/>
      <c r="BB103" s="123"/>
      <c r="BC103" s="123"/>
      <c r="BD103" s="123"/>
      <c r="BE103" s="123"/>
      <c r="BF103" s="123"/>
      <c r="BG103" s="123"/>
      <c r="BH103" s="123"/>
      <c r="BI103" s="123"/>
      <c r="BJ103" s="123"/>
      <c r="BK103" s="123"/>
      <c r="BL103" s="123"/>
      <c r="BM103" s="123"/>
      <c r="BN103" s="123"/>
      <c r="BO103" s="123"/>
      <c r="BP103" s="123"/>
      <c r="BQ103" s="123"/>
      <c r="BR103" s="123"/>
      <c r="BS103" s="123"/>
      <c r="BT103" s="123"/>
      <c r="BU103" s="123"/>
      <c r="BV103" s="123"/>
      <c r="BW103" s="123"/>
      <c r="BX103" s="123"/>
      <c r="BY103" s="123"/>
      <c r="BZ103" s="123"/>
      <c r="CA103" s="123"/>
      <c r="CB103" s="123"/>
      <c r="CC103" s="123"/>
      <c r="CD103" s="123"/>
      <c r="CE103" s="123"/>
      <c r="CF103" s="123"/>
      <c r="CG103" s="123"/>
      <c r="CH103" s="123"/>
      <c r="CI103" s="123"/>
      <c r="CJ103" s="123"/>
      <c r="CK103" s="123"/>
      <c r="CL103" s="123"/>
      <c r="CM103" s="123"/>
      <c r="CN103" s="123"/>
      <c r="CO103" s="123"/>
      <c r="CP103" s="123"/>
      <c r="CQ103" s="123"/>
      <c r="CR103" s="123"/>
      <c r="CS103" s="123"/>
      <c r="CT103" s="123"/>
      <c r="CU103" s="123"/>
      <c r="CV103" s="123"/>
      <c r="CW103" s="123"/>
      <c r="CX103" s="123"/>
      <c r="CY103" s="123"/>
      <c r="CZ103" s="123"/>
      <c r="DA103" s="123"/>
      <c r="DB103" s="123"/>
      <c r="DC103" s="123"/>
      <c r="DD103" s="123"/>
      <c r="DE103" s="123"/>
      <c r="DF103" s="123"/>
      <c r="DG103" s="123"/>
      <c r="DH103" s="123"/>
      <c r="DI103" s="123"/>
      <c r="DJ103" s="123"/>
      <c r="DK103" s="123"/>
    </row>
    <row r="104" spans="1:115" s="101" customFormat="1" x14ac:dyDescent="0.25">
      <c r="A104" s="104"/>
      <c r="B104" s="104"/>
      <c r="C104" s="117"/>
      <c r="D104" s="102"/>
      <c r="E104" s="102"/>
      <c r="F104" s="102"/>
      <c r="G104" s="102"/>
      <c r="H104" s="102"/>
      <c r="I104" s="102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23"/>
      <c r="BP104" s="123"/>
      <c r="BQ104" s="123"/>
      <c r="BR104" s="123"/>
      <c r="BS104" s="123"/>
      <c r="BT104" s="123"/>
      <c r="BU104" s="123"/>
      <c r="BV104" s="123"/>
      <c r="BW104" s="123"/>
      <c r="BX104" s="123"/>
      <c r="BY104" s="123"/>
      <c r="BZ104" s="123"/>
      <c r="CA104" s="123"/>
      <c r="CB104" s="123"/>
      <c r="CC104" s="123"/>
      <c r="CD104" s="123"/>
      <c r="CE104" s="123"/>
      <c r="CF104" s="123"/>
      <c r="CG104" s="123"/>
      <c r="CH104" s="123"/>
      <c r="CI104" s="123"/>
      <c r="CJ104" s="123"/>
      <c r="CK104" s="123"/>
      <c r="CL104" s="123"/>
      <c r="CM104" s="123"/>
      <c r="CN104" s="123"/>
      <c r="CO104" s="123"/>
      <c r="CP104" s="123"/>
      <c r="CQ104" s="123"/>
      <c r="CR104" s="123"/>
      <c r="CS104" s="123"/>
      <c r="CT104" s="123"/>
      <c r="CU104" s="123"/>
      <c r="CV104" s="123"/>
      <c r="CW104" s="123"/>
      <c r="CX104" s="123"/>
      <c r="CY104" s="123"/>
      <c r="CZ104" s="123"/>
      <c r="DA104" s="123"/>
      <c r="DB104" s="123"/>
      <c r="DC104" s="123"/>
      <c r="DD104" s="123"/>
      <c r="DE104" s="123"/>
      <c r="DF104" s="123"/>
      <c r="DG104" s="123"/>
      <c r="DH104" s="123"/>
      <c r="DI104" s="123"/>
      <c r="DJ104" s="123"/>
      <c r="DK104" s="123"/>
    </row>
    <row r="105" spans="1:115" s="101" customFormat="1" x14ac:dyDescent="0.25">
      <c r="A105" s="104"/>
      <c r="B105" s="104"/>
      <c r="C105" s="117"/>
      <c r="D105" s="102"/>
      <c r="E105" s="102"/>
      <c r="F105" s="102"/>
      <c r="G105" s="102"/>
      <c r="H105" s="102"/>
      <c r="I105" s="102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3"/>
      <c r="BJ105" s="123"/>
      <c r="BK105" s="123"/>
      <c r="BL105" s="123"/>
      <c r="BM105" s="123"/>
      <c r="BN105" s="123"/>
      <c r="BO105" s="123"/>
      <c r="BP105" s="123"/>
      <c r="BQ105" s="123"/>
      <c r="BR105" s="123"/>
      <c r="BS105" s="123"/>
      <c r="BT105" s="123"/>
      <c r="BU105" s="123"/>
      <c r="BV105" s="123"/>
      <c r="BW105" s="123"/>
      <c r="BX105" s="123"/>
      <c r="BY105" s="123"/>
      <c r="BZ105" s="123"/>
      <c r="CA105" s="123"/>
      <c r="CB105" s="123"/>
      <c r="CC105" s="123"/>
      <c r="CD105" s="123"/>
      <c r="CE105" s="123"/>
      <c r="CF105" s="123"/>
      <c r="CG105" s="123"/>
      <c r="CH105" s="123"/>
      <c r="CI105" s="123"/>
      <c r="CJ105" s="123"/>
      <c r="CK105" s="123"/>
      <c r="CL105" s="123"/>
      <c r="CM105" s="123"/>
      <c r="CN105" s="123"/>
      <c r="CO105" s="123"/>
      <c r="CP105" s="123"/>
      <c r="CQ105" s="123"/>
      <c r="CR105" s="123"/>
      <c r="CS105" s="123"/>
      <c r="CT105" s="123"/>
      <c r="CU105" s="123"/>
      <c r="CV105" s="123"/>
      <c r="CW105" s="123"/>
      <c r="CX105" s="123"/>
      <c r="CY105" s="123"/>
      <c r="CZ105" s="123"/>
      <c r="DA105" s="123"/>
      <c r="DB105" s="123"/>
      <c r="DC105" s="123"/>
      <c r="DD105" s="123"/>
      <c r="DE105" s="123"/>
      <c r="DF105" s="123"/>
      <c r="DG105" s="123"/>
      <c r="DH105" s="123"/>
      <c r="DI105" s="123"/>
      <c r="DJ105" s="123"/>
      <c r="DK105" s="123"/>
    </row>
    <row r="106" spans="1:115" s="101" customFormat="1" x14ac:dyDescent="0.25">
      <c r="A106" s="104"/>
      <c r="B106" s="104"/>
      <c r="C106" s="117"/>
      <c r="D106" s="102"/>
      <c r="E106" s="102"/>
      <c r="F106" s="102"/>
      <c r="G106" s="102"/>
      <c r="H106" s="102"/>
      <c r="I106" s="102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  <c r="BJ106" s="123"/>
      <c r="BK106" s="123"/>
      <c r="BL106" s="123"/>
      <c r="BM106" s="123"/>
      <c r="BN106" s="123"/>
      <c r="BO106" s="123"/>
      <c r="BP106" s="123"/>
      <c r="BQ106" s="123"/>
      <c r="BR106" s="123"/>
      <c r="BS106" s="123"/>
      <c r="BT106" s="123"/>
      <c r="BU106" s="123"/>
      <c r="BV106" s="123"/>
      <c r="BW106" s="123"/>
      <c r="BX106" s="123"/>
      <c r="BY106" s="123"/>
      <c r="BZ106" s="123"/>
      <c r="CA106" s="123"/>
      <c r="CB106" s="123"/>
      <c r="CC106" s="123"/>
      <c r="CD106" s="123"/>
      <c r="CE106" s="123"/>
      <c r="CF106" s="123"/>
      <c r="CG106" s="123"/>
      <c r="CH106" s="123"/>
      <c r="CI106" s="123"/>
      <c r="CJ106" s="123"/>
      <c r="CK106" s="123"/>
      <c r="CL106" s="123"/>
      <c r="CM106" s="123"/>
      <c r="CN106" s="123"/>
      <c r="CO106" s="123"/>
      <c r="CP106" s="123"/>
      <c r="CQ106" s="123"/>
      <c r="CR106" s="123"/>
      <c r="CS106" s="123"/>
      <c r="CT106" s="123"/>
      <c r="CU106" s="123"/>
      <c r="CV106" s="123"/>
      <c r="CW106" s="123"/>
      <c r="CX106" s="123"/>
      <c r="CY106" s="123"/>
      <c r="CZ106" s="123"/>
      <c r="DA106" s="123"/>
      <c r="DB106" s="123"/>
      <c r="DC106" s="123"/>
      <c r="DD106" s="123"/>
      <c r="DE106" s="123"/>
      <c r="DF106" s="123"/>
      <c r="DG106" s="123"/>
      <c r="DH106" s="123"/>
      <c r="DI106" s="123"/>
      <c r="DJ106" s="123"/>
      <c r="DK106" s="123"/>
    </row>
    <row r="107" spans="1:115" s="101" customFormat="1" x14ac:dyDescent="0.25">
      <c r="A107" s="104"/>
      <c r="B107" s="104"/>
      <c r="C107" s="117"/>
      <c r="D107" s="102"/>
      <c r="E107" s="102"/>
      <c r="F107" s="102"/>
      <c r="G107" s="102"/>
      <c r="H107" s="102"/>
      <c r="I107" s="102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23"/>
      <c r="BK107" s="123"/>
      <c r="BL107" s="123"/>
      <c r="BM107" s="123"/>
      <c r="BN107" s="123"/>
      <c r="BO107" s="123"/>
      <c r="BP107" s="123"/>
      <c r="BQ107" s="123"/>
      <c r="BR107" s="123"/>
      <c r="BS107" s="123"/>
      <c r="BT107" s="123"/>
      <c r="BU107" s="123"/>
      <c r="BV107" s="123"/>
      <c r="BW107" s="123"/>
      <c r="BX107" s="123"/>
      <c r="BY107" s="123"/>
      <c r="BZ107" s="123"/>
      <c r="CA107" s="123"/>
      <c r="CB107" s="123"/>
      <c r="CC107" s="123"/>
      <c r="CD107" s="123"/>
      <c r="CE107" s="123"/>
      <c r="CF107" s="123"/>
      <c r="CG107" s="123"/>
      <c r="CH107" s="123"/>
      <c r="CI107" s="123"/>
      <c r="CJ107" s="123"/>
      <c r="CK107" s="123"/>
      <c r="CL107" s="123"/>
      <c r="CM107" s="123"/>
      <c r="CN107" s="123"/>
      <c r="CO107" s="123"/>
      <c r="CP107" s="123"/>
      <c r="CQ107" s="123"/>
      <c r="CR107" s="123"/>
      <c r="CS107" s="123"/>
      <c r="CT107" s="123"/>
      <c r="CU107" s="123"/>
      <c r="CV107" s="123"/>
      <c r="CW107" s="123"/>
      <c r="CX107" s="123"/>
      <c r="CY107" s="123"/>
      <c r="CZ107" s="123"/>
      <c r="DA107" s="123"/>
      <c r="DB107" s="123"/>
      <c r="DC107" s="123"/>
      <c r="DD107" s="123"/>
      <c r="DE107" s="123"/>
      <c r="DF107" s="123"/>
      <c r="DG107" s="123"/>
      <c r="DH107" s="123"/>
      <c r="DI107" s="123"/>
      <c r="DJ107" s="123"/>
      <c r="DK107" s="123"/>
    </row>
    <row r="108" spans="1:115" s="101" customFormat="1" x14ac:dyDescent="0.25">
      <c r="A108" s="104"/>
      <c r="B108" s="104"/>
      <c r="C108" s="117"/>
      <c r="D108" s="102"/>
      <c r="E108" s="102"/>
      <c r="F108" s="102"/>
      <c r="G108" s="102"/>
      <c r="H108" s="102"/>
      <c r="I108" s="102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123"/>
      <c r="AP108" s="123"/>
      <c r="AQ108" s="123"/>
      <c r="AR108" s="123"/>
      <c r="AS108" s="123"/>
      <c r="AT108" s="123"/>
      <c r="AU108" s="123"/>
      <c r="AV108" s="123"/>
      <c r="AW108" s="123"/>
      <c r="AX108" s="123"/>
      <c r="AY108" s="123"/>
      <c r="AZ108" s="123"/>
      <c r="BA108" s="123"/>
      <c r="BB108" s="123"/>
      <c r="BC108" s="123"/>
      <c r="BD108" s="123"/>
      <c r="BE108" s="123"/>
      <c r="BF108" s="123"/>
      <c r="BG108" s="123"/>
      <c r="BH108" s="123"/>
      <c r="BI108" s="123"/>
      <c r="BJ108" s="123"/>
      <c r="BK108" s="123"/>
      <c r="BL108" s="123"/>
      <c r="BM108" s="123"/>
      <c r="BN108" s="123"/>
      <c r="BO108" s="123"/>
      <c r="BP108" s="123"/>
      <c r="BQ108" s="123"/>
      <c r="BR108" s="123"/>
      <c r="BS108" s="123"/>
      <c r="BT108" s="123"/>
      <c r="BU108" s="123"/>
      <c r="BV108" s="123"/>
      <c r="BW108" s="123"/>
      <c r="BX108" s="123"/>
      <c r="BY108" s="123"/>
      <c r="BZ108" s="123"/>
      <c r="CA108" s="123"/>
      <c r="CB108" s="123"/>
      <c r="CC108" s="123"/>
      <c r="CD108" s="123"/>
      <c r="CE108" s="123"/>
      <c r="CF108" s="123"/>
      <c r="CG108" s="123"/>
      <c r="CH108" s="123"/>
      <c r="CI108" s="123"/>
      <c r="CJ108" s="123"/>
      <c r="CK108" s="123"/>
      <c r="CL108" s="123"/>
      <c r="CM108" s="123"/>
      <c r="CN108" s="123"/>
      <c r="CO108" s="123"/>
      <c r="CP108" s="123"/>
      <c r="CQ108" s="123"/>
      <c r="CR108" s="123"/>
      <c r="CS108" s="123"/>
      <c r="CT108" s="123"/>
      <c r="CU108" s="123"/>
      <c r="CV108" s="123"/>
      <c r="CW108" s="123"/>
      <c r="CX108" s="123"/>
      <c r="CY108" s="123"/>
      <c r="CZ108" s="123"/>
      <c r="DA108" s="123"/>
      <c r="DB108" s="123"/>
      <c r="DC108" s="123"/>
      <c r="DD108" s="123"/>
      <c r="DE108" s="123"/>
      <c r="DF108" s="123"/>
      <c r="DG108" s="123"/>
      <c r="DH108" s="123"/>
      <c r="DI108" s="123"/>
      <c r="DJ108" s="123"/>
      <c r="DK108" s="123"/>
    </row>
    <row r="109" spans="1:115" s="101" customFormat="1" x14ac:dyDescent="0.25">
      <c r="A109" s="104"/>
      <c r="B109" s="104"/>
      <c r="C109" s="117"/>
      <c r="D109" s="102"/>
      <c r="E109" s="102"/>
      <c r="F109" s="102"/>
      <c r="G109" s="102"/>
      <c r="H109" s="102"/>
      <c r="I109" s="102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  <c r="BH109" s="123"/>
      <c r="BI109" s="123"/>
      <c r="BJ109" s="123"/>
      <c r="BK109" s="123"/>
      <c r="BL109" s="123"/>
      <c r="BM109" s="123"/>
      <c r="BN109" s="123"/>
      <c r="BO109" s="123"/>
      <c r="BP109" s="123"/>
      <c r="BQ109" s="123"/>
      <c r="BR109" s="123"/>
      <c r="BS109" s="123"/>
      <c r="BT109" s="123"/>
      <c r="BU109" s="123"/>
      <c r="BV109" s="123"/>
      <c r="BW109" s="123"/>
      <c r="BX109" s="123"/>
      <c r="BY109" s="123"/>
      <c r="BZ109" s="123"/>
      <c r="CA109" s="123"/>
      <c r="CB109" s="123"/>
      <c r="CC109" s="123"/>
      <c r="CD109" s="123"/>
      <c r="CE109" s="123"/>
      <c r="CF109" s="123"/>
      <c r="CG109" s="123"/>
      <c r="CH109" s="123"/>
      <c r="CI109" s="123"/>
      <c r="CJ109" s="123"/>
      <c r="CK109" s="123"/>
      <c r="CL109" s="123"/>
      <c r="CM109" s="123"/>
      <c r="CN109" s="123"/>
      <c r="CO109" s="123"/>
      <c r="CP109" s="123"/>
      <c r="CQ109" s="123"/>
      <c r="CR109" s="123"/>
      <c r="CS109" s="123"/>
      <c r="CT109" s="123"/>
      <c r="CU109" s="123"/>
      <c r="CV109" s="123"/>
      <c r="CW109" s="123"/>
      <c r="CX109" s="123"/>
      <c r="CY109" s="123"/>
      <c r="CZ109" s="123"/>
      <c r="DA109" s="123"/>
      <c r="DB109" s="123"/>
      <c r="DC109" s="123"/>
      <c r="DD109" s="123"/>
      <c r="DE109" s="123"/>
      <c r="DF109" s="123"/>
      <c r="DG109" s="123"/>
      <c r="DH109" s="123"/>
      <c r="DI109" s="123"/>
      <c r="DJ109" s="123"/>
      <c r="DK109" s="123"/>
    </row>
    <row r="110" spans="1:115" s="101" customFormat="1" x14ac:dyDescent="0.25">
      <c r="A110" s="104"/>
      <c r="B110" s="104"/>
      <c r="C110" s="117"/>
      <c r="D110" s="102"/>
      <c r="E110" s="102"/>
      <c r="F110" s="102"/>
      <c r="G110" s="102"/>
      <c r="H110" s="102"/>
      <c r="I110" s="102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3"/>
      <c r="BB110" s="123"/>
      <c r="BC110" s="123"/>
      <c r="BD110" s="123"/>
      <c r="BE110" s="123"/>
      <c r="BF110" s="123"/>
      <c r="BG110" s="123"/>
      <c r="BH110" s="123"/>
      <c r="BI110" s="123"/>
      <c r="BJ110" s="123"/>
      <c r="BK110" s="123"/>
      <c r="BL110" s="123"/>
      <c r="BM110" s="123"/>
      <c r="BN110" s="123"/>
      <c r="BO110" s="123"/>
      <c r="BP110" s="123"/>
      <c r="BQ110" s="123"/>
      <c r="BR110" s="123"/>
      <c r="BS110" s="123"/>
      <c r="BT110" s="123"/>
      <c r="BU110" s="123"/>
      <c r="BV110" s="123"/>
      <c r="BW110" s="123"/>
      <c r="BX110" s="123"/>
      <c r="BY110" s="123"/>
      <c r="BZ110" s="123"/>
      <c r="CA110" s="123"/>
      <c r="CB110" s="123"/>
      <c r="CC110" s="123"/>
      <c r="CD110" s="123"/>
      <c r="CE110" s="123"/>
      <c r="CF110" s="123"/>
      <c r="CG110" s="123"/>
      <c r="CH110" s="123"/>
      <c r="CI110" s="123"/>
      <c r="CJ110" s="123"/>
      <c r="CK110" s="123"/>
      <c r="CL110" s="123"/>
      <c r="CM110" s="123"/>
      <c r="CN110" s="123"/>
      <c r="CO110" s="123"/>
      <c r="CP110" s="123"/>
      <c r="CQ110" s="123"/>
      <c r="CR110" s="123"/>
      <c r="CS110" s="123"/>
      <c r="CT110" s="123"/>
      <c r="CU110" s="123"/>
      <c r="CV110" s="123"/>
      <c r="CW110" s="123"/>
      <c r="CX110" s="123"/>
      <c r="CY110" s="123"/>
      <c r="CZ110" s="123"/>
      <c r="DA110" s="123"/>
      <c r="DB110" s="123"/>
      <c r="DC110" s="123"/>
      <c r="DD110" s="123"/>
      <c r="DE110" s="123"/>
      <c r="DF110" s="123"/>
      <c r="DG110" s="123"/>
      <c r="DH110" s="123"/>
      <c r="DI110" s="123"/>
      <c r="DJ110" s="123"/>
      <c r="DK110" s="123"/>
    </row>
    <row r="111" spans="1:115" s="101" customFormat="1" x14ac:dyDescent="0.25">
      <c r="A111" s="104"/>
      <c r="B111" s="104"/>
      <c r="C111" s="117"/>
      <c r="D111" s="102"/>
      <c r="E111" s="102"/>
      <c r="F111" s="102"/>
      <c r="G111" s="102"/>
      <c r="H111" s="102"/>
      <c r="I111" s="102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3"/>
      <c r="BI111" s="123"/>
      <c r="BJ111" s="123"/>
      <c r="BK111" s="123"/>
      <c r="BL111" s="123"/>
      <c r="BM111" s="123"/>
      <c r="BN111" s="123"/>
      <c r="BO111" s="123"/>
      <c r="BP111" s="123"/>
      <c r="BQ111" s="123"/>
      <c r="BR111" s="123"/>
      <c r="BS111" s="123"/>
      <c r="BT111" s="123"/>
      <c r="BU111" s="123"/>
      <c r="BV111" s="123"/>
      <c r="BW111" s="123"/>
      <c r="BX111" s="123"/>
      <c r="BY111" s="123"/>
      <c r="BZ111" s="123"/>
      <c r="CA111" s="123"/>
      <c r="CB111" s="123"/>
      <c r="CC111" s="123"/>
      <c r="CD111" s="123"/>
      <c r="CE111" s="123"/>
      <c r="CF111" s="123"/>
      <c r="CG111" s="123"/>
      <c r="CH111" s="123"/>
      <c r="CI111" s="123"/>
      <c r="CJ111" s="123"/>
      <c r="CK111" s="123"/>
      <c r="CL111" s="123"/>
      <c r="CM111" s="123"/>
      <c r="CN111" s="123"/>
      <c r="CO111" s="123"/>
      <c r="CP111" s="123"/>
      <c r="CQ111" s="123"/>
      <c r="CR111" s="123"/>
      <c r="CS111" s="123"/>
      <c r="CT111" s="123"/>
      <c r="CU111" s="123"/>
      <c r="CV111" s="123"/>
      <c r="CW111" s="123"/>
      <c r="CX111" s="123"/>
      <c r="CY111" s="123"/>
      <c r="CZ111" s="123"/>
      <c r="DA111" s="123"/>
      <c r="DB111" s="123"/>
      <c r="DC111" s="123"/>
      <c r="DD111" s="123"/>
      <c r="DE111" s="123"/>
      <c r="DF111" s="123"/>
      <c r="DG111" s="123"/>
      <c r="DH111" s="123"/>
      <c r="DI111" s="123"/>
      <c r="DJ111" s="123"/>
      <c r="DK111" s="123"/>
    </row>
    <row r="112" spans="1:115" s="101" customFormat="1" x14ac:dyDescent="0.25">
      <c r="A112" s="104"/>
      <c r="B112" s="104"/>
      <c r="C112" s="117"/>
      <c r="D112" s="102"/>
      <c r="E112" s="102"/>
      <c r="F112" s="102"/>
      <c r="G112" s="102"/>
      <c r="H112" s="102"/>
      <c r="I112" s="102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123"/>
      <c r="BM112" s="123"/>
      <c r="BN112" s="123"/>
      <c r="BO112" s="123"/>
      <c r="BP112" s="123"/>
      <c r="BQ112" s="123"/>
      <c r="BR112" s="123"/>
      <c r="BS112" s="123"/>
      <c r="BT112" s="123"/>
      <c r="BU112" s="123"/>
      <c r="BV112" s="123"/>
      <c r="BW112" s="123"/>
      <c r="BX112" s="123"/>
      <c r="BY112" s="123"/>
      <c r="BZ112" s="123"/>
      <c r="CA112" s="123"/>
      <c r="CB112" s="123"/>
      <c r="CC112" s="123"/>
      <c r="CD112" s="123"/>
      <c r="CE112" s="123"/>
      <c r="CF112" s="123"/>
      <c r="CG112" s="123"/>
      <c r="CH112" s="123"/>
      <c r="CI112" s="123"/>
      <c r="CJ112" s="123"/>
      <c r="CK112" s="123"/>
      <c r="CL112" s="123"/>
      <c r="CM112" s="123"/>
      <c r="CN112" s="123"/>
      <c r="CO112" s="123"/>
      <c r="CP112" s="123"/>
      <c r="CQ112" s="123"/>
      <c r="CR112" s="123"/>
      <c r="CS112" s="123"/>
      <c r="CT112" s="123"/>
      <c r="CU112" s="123"/>
      <c r="CV112" s="123"/>
      <c r="CW112" s="123"/>
      <c r="CX112" s="123"/>
      <c r="CY112" s="123"/>
      <c r="CZ112" s="123"/>
      <c r="DA112" s="123"/>
      <c r="DB112" s="123"/>
      <c r="DC112" s="123"/>
      <c r="DD112" s="123"/>
      <c r="DE112" s="123"/>
      <c r="DF112" s="123"/>
      <c r="DG112" s="123"/>
      <c r="DH112" s="123"/>
      <c r="DI112" s="123"/>
      <c r="DJ112" s="123"/>
      <c r="DK112" s="123"/>
    </row>
    <row r="113" spans="1:115" s="101" customFormat="1" x14ac:dyDescent="0.25">
      <c r="A113" s="104"/>
      <c r="B113" s="104"/>
      <c r="C113" s="117"/>
      <c r="D113" s="102"/>
      <c r="E113" s="102"/>
      <c r="F113" s="102"/>
      <c r="G113" s="102"/>
      <c r="H113" s="102"/>
      <c r="I113" s="102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3"/>
      <c r="BH113" s="123"/>
      <c r="BI113" s="123"/>
      <c r="BJ113" s="123"/>
      <c r="BK113" s="123"/>
      <c r="BL113" s="123"/>
      <c r="BM113" s="123"/>
      <c r="BN113" s="123"/>
      <c r="BO113" s="123"/>
      <c r="BP113" s="123"/>
      <c r="BQ113" s="123"/>
      <c r="BR113" s="123"/>
      <c r="BS113" s="123"/>
      <c r="BT113" s="123"/>
      <c r="BU113" s="123"/>
      <c r="BV113" s="123"/>
      <c r="BW113" s="123"/>
      <c r="BX113" s="123"/>
      <c r="BY113" s="123"/>
      <c r="BZ113" s="123"/>
      <c r="CA113" s="123"/>
      <c r="CB113" s="123"/>
      <c r="CC113" s="123"/>
      <c r="CD113" s="123"/>
      <c r="CE113" s="123"/>
      <c r="CF113" s="123"/>
      <c r="CG113" s="123"/>
      <c r="CH113" s="123"/>
      <c r="CI113" s="123"/>
      <c r="CJ113" s="123"/>
      <c r="CK113" s="123"/>
      <c r="CL113" s="123"/>
      <c r="CM113" s="123"/>
      <c r="CN113" s="123"/>
      <c r="CO113" s="123"/>
      <c r="CP113" s="123"/>
      <c r="CQ113" s="123"/>
      <c r="CR113" s="123"/>
      <c r="CS113" s="123"/>
      <c r="CT113" s="123"/>
      <c r="CU113" s="123"/>
      <c r="CV113" s="123"/>
      <c r="CW113" s="123"/>
      <c r="CX113" s="123"/>
      <c r="CY113" s="123"/>
      <c r="CZ113" s="123"/>
      <c r="DA113" s="123"/>
      <c r="DB113" s="123"/>
      <c r="DC113" s="123"/>
      <c r="DD113" s="123"/>
      <c r="DE113" s="123"/>
      <c r="DF113" s="123"/>
      <c r="DG113" s="123"/>
      <c r="DH113" s="123"/>
      <c r="DI113" s="123"/>
      <c r="DJ113" s="123"/>
      <c r="DK113" s="123"/>
    </row>
    <row r="114" spans="1:115" s="101" customFormat="1" x14ac:dyDescent="0.25">
      <c r="A114" s="104"/>
      <c r="B114" s="104"/>
      <c r="C114" s="117"/>
      <c r="D114" s="102"/>
      <c r="E114" s="102"/>
      <c r="F114" s="102"/>
      <c r="G114" s="102"/>
      <c r="H114" s="102"/>
      <c r="I114" s="102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  <c r="BF114" s="123"/>
      <c r="BG114" s="123"/>
      <c r="BH114" s="123"/>
      <c r="BI114" s="123"/>
      <c r="BJ114" s="123"/>
      <c r="BK114" s="123"/>
      <c r="BL114" s="123"/>
      <c r="BM114" s="123"/>
      <c r="BN114" s="123"/>
      <c r="BO114" s="123"/>
      <c r="BP114" s="123"/>
      <c r="BQ114" s="123"/>
      <c r="BR114" s="123"/>
      <c r="BS114" s="123"/>
      <c r="BT114" s="123"/>
      <c r="BU114" s="123"/>
      <c r="BV114" s="123"/>
      <c r="BW114" s="123"/>
      <c r="BX114" s="123"/>
      <c r="BY114" s="123"/>
      <c r="BZ114" s="123"/>
      <c r="CA114" s="123"/>
      <c r="CB114" s="123"/>
      <c r="CC114" s="123"/>
      <c r="CD114" s="123"/>
      <c r="CE114" s="123"/>
      <c r="CF114" s="123"/>
      <c r="CG114" s="123"/>
      <c r="CH114" s="123"/>
      <c r="CI114" s="123"/>
      <c r="CJ114" s="123"/>
      <c r="CK114" s="123"/>
      <c r="CL114" s="123"/>
      <c r="CM114" s="123"/>
      <c r="CN114" s="123"/>
      <c r="CO114" s="123"/>
      <c r="CP114" s="123"/>
      <c r="CQ114" s="123"/>
      <c r="CR114" s="123"/>
      <c r="CS114" s="123"/>
      <c r="CT114" s="123"/>
      <c r="CU114" s="123"/>
      <c r="CV114" s="123"/>
      <c r="CW114" s="123"/>
      <c r="CX114" s="123"/>
      <c r="CY114" s="123"/>
      <c r="CZ114" s="123"/>
      <c r="DA114" s="123"/>
      <c r="DB114" s="123"/>
      <c r="DC114" s="123"/>
      <c r="DD114" s="123"/>
      <c r="DE114" s="123"/>
      <c r="DF114" s="123"/>
      <c r="DG114" s="123"/>
      <c r="DH114" s="123"/>
      <c r="DI114" s="123"/>
      <c r="DJ114" s="123"/>
      <c r="DK114" s="123"/>
    </row>
    <row r="115" spans="1:115" s="101" customFormat="1" x14ac:dyDescent="0.25">
      <c r="A115" s="104"/>
      <c r="B115" s="104"/>
      <c r="C115" s="117"/>
      <c r="D115" s="102"/>
      <c r="E115" s="102"/>
      <c r="F115" s="102"/>
      <c r="G115" s="102"/>
      <c r="H115" s="102"/>
      <c r="I115" s="102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123"/>
      <c r="AP115" s="123"/>
      <c r="AQ115" s="123"/>
      <c r="AR115" s="123"/>
      <c r="AS115" s="123"/>
      <c r="AT115" s="123"/>
      <c r="AU115" s="123"/>
      <c r="AV115" s="123"/>
      <c r="AW115" s="123"/>
      <c r="AX115" s="123"/>
      <c r="AY115" s="123"/>
      <c r="AZ115" s="123"/>
      <c r="BA115" s="123"/>
      <c r="BB115" s="123"/>
      <c r="BC115" s="123"/>
      <c r="BD115" s="123"/>
      <c r="BE115" s="123"/>
      <c r="BF115" s="123"/>
      <c r="BG115" s="123"/>
      <c r="BH115" s="123"/>
      <c r="BI115" s="123"/>
      <c r="BJ115" s="123"/>
      <c r="BK115" s="123"/>
      <c r="BL115" s="123"/>
      <c r="BM115" s="123"/>
      <c r="BN115" s="123"/>
      <c r="BO115" s="123"/>
      <c r="BP115" s="123"/>
      <c r="BQ115" s="123"/>
      <c r="BR115" s="123"/>
      <c r="BS115" s="123"/>
      <c r="BT115" s="123"/>
      <c r="BU115" s="123"/>
      <c r="BV115" s="123"/>
      <c r="BW115" s="123"/>
      <c r="BX115" s="123"/>
      <c r="BY115" s="123"/>
      <c r="BZ115" s="123"/>
      <c r="CA115" s="123"/>
      <c r="CB115" s="123"/>
      <c r="CC115" s="123"/>
      <c r="CD115" s="123"/>
      <c r="CE115" s="123"/>
      <c r="CF115" s="123"/>
      <c r="CG115" s="123"/>
      <c r="CH115" s="123"/>
      <c r="CI115" s="123"/>
      <c r="CJ115" s="123"/>
      <c r="CK115" s="123"/>
      <c r="CL115" s="123"/>
      <c r="CM115" s="123"/>
      <c r="CN115" s="123"/>
      <c r="CO115" s="123"/>
      <c r="CP115" s="123"/>
      <c r="CQ115" s="123"/>
      <c r="CR115" s="123"/>
      <c r="CS115" s="123"/>
      <c r="CT115" s="123"/>
      <c r="CU115" s="123"/>
      <c r="CV115" s="123"/>
      <c r="CW115" s="123"/>
      <c r="CX115" s="123"/>
      <c r="CY115" s="123"/>
      <c r="CZ115" s="123"/>
      <c r="DA115" s="123"/>
      <c r="DB115" s="123"/>
      <c r="DC115" s="123"/>
      <c r="DD115" s="123"/>
      <c r="DE115" s="123"/>
      <c r="DF115" s="123"/>
      <c r="DG115" s="123"/>
      <c r="DH115" s="123"/>
      <c r="DI115" s="123"/>
      <c r="DJ115" s="123"/>
      <c r="DK115" s="123"/>
    </row>
    <row r="116" spans="1:115" s="101" customFormat="1" x14ac:dyDescent="0.25">
      <c r="A116" s="104"/>
      <c r="B116" s="104"/>
      <c r="C116" s="117"/>
      <c r="D116" s="102"/>
      <c r="E116" s="102"/>
      <c r="F116" s="102"/>
      <c r="G116" s="102"/>
      <c r="H116" s="102"/>
      <c r="I116" s="102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  <c r="BE116" s="123"/>
      <c r="BF116" s="123"/>
      <c r="BG116" s="123"/>
      <c r="BH116" s="123"/>
      <c r="BI116" s="123"/>
      <c r="BJ116" s="123"/>
      <c r="BK116" s="123"/>
      <c r="BL116" s="123"/>
      <c r="BM116" s="123"/>
      <c r="BN116" s="123"/>
      <c r="BO116" s="123"/>
      <c r="BP116" s="123"/>
      <c r="BQ116" s="123"/>
      <c r="BR116" s="123"/>
      <c r="BS116" s="123"/>
      <c r="BT116" s="123"/>
      <c r="BU116" s="123"/>
      <c r="BV116" s="123"/>
      <c r="BW116" s="123"/>
      <c r="BX116" s="123"/>
      <c r="BY116" s="123"/>
      <c r="BZ116" s="123"/>
      <c r="CA116" s="123"/>
      <c r="CB116" s="123"/>
      <c r="CC116" s="123"/>
      <c r="CD116" s="123"/>
      <c r="CE116" s="123"/>
      <c r="CF116" s="123"/>
      <c r="CG116" s="123"/>
      <c r="CH116" s="123"/>
      <c r="CI116" s="123"/>
      <c r="CJ116" s="123"/>
      <c r="CK116" s="123"/>
      <c r="CL116" s="123"/>
      <c r="CM116" s="123"/>
      <c r="CN116" s="123"/>
      <c r="CO116" s="123"/>
      <c r="CP116" s="123"/>
      <c r="CQ116" s="123"/>
      <c r="CR116" s="123"/>
      <c r="CS116" s="123"/>
      <c r="CT116" s="123"/>
      <c r="CU116" s="123"/>
      <c r="CV116" s="123"/>
      <c r="CW116" s="123"/>
      <c r="CX116" s="123"/>
      <c r="CY116" s="123"/>
      <c r="CZ116" s="123"/>
      <c r="DA116" s="123"/>
      <c r="DB116" s="123"/>
      <c r="DC116" s="123"/>
      <c r="DD116" s="123"/>
      <c r="DE116" s="123"/>
      <c r="DF116" s="123"/>
      <c r="DG116" s="123"/>
      <c r="DH116" s="123"/>
      <c r="DI116" s="123"/>
      <c r="DJ116" s="123"/>
      <c r="DK116" s="123"/>
    </row>
    <row r="117" spans="1:115" s="101" customFormat="1" x14ac:dyDescent="0.25">
      <c r="A117" s="104"/>
      <c r="B117" s="104"/>
      <c r="C117" s="117"/>
      <c r="D117" s="102"/>
      <c r="E117" s="102"/>
      <c r="F117" s="102"/>
      <c r="G117" s="102"/>
      <c r="H117" s="102"/>
      <c r="I117" s="102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123"/>
      <c r="AP117" s="123"/>
      <c r="AQ117" s="123"/>
      <c r="AR117" s="123"/>
      <c r="AS117" s="123"/>
      <c r="AT117" s="123"/>
      <c r="AU117" s="123"/>
      <c r="AV117" s="123"/>
      <c r="AW117" s="123"/>
      <c r="AX117" s="123"/>
      <c r="AY117" s="123"/>
      <c r="AZ117" s="123"/>
      <c r="BA117" s="123"/>
      <c r="BB117" s="123"/>
      <c r="BC117" s="123"/>
      <c r="BD117" s="123"/>
      <c r="BE117" s="123"/>
      <c r="BF117" s="123"/>
      <c r="BG117" s="123"/>
      <c r="BH117" s="123"/>
      <c r="BI117" s="123"/>
      <c r="BJ117" s="123"/>
      <c r="BK117" s="123"/>
      <c r="BL117" s="123"/>
      <c r="BM117" s="123"/>
      <c r="BN117" s="123"/>
      <c r="BO117" s="123"/>
      <c r="BP117" s="123"/>
      <c r="BQ117" s="123"/>
      <c r="BR117" s="123"/>
      <c r="BS117" s="123"/>
      <c r="BT117" s="123"/>
      <c r="BU117" s="123"/>
      <c r="BV117" s="123"/>
      <c r="BW117" s="123"/>
      <c r="BX117" s="123"/>
      <c r="BY117" s="123"/>
      <c r="BZ117" s="123"/>
      <c r="CA117" s="123"/>
      <c r="CB117" s="123"/>
      <c r="CC117" s="123"/>
      <c r="CD117" s="123"/>
      <c r="CE117" s="123"/>
      <c r="CF117" s="123"/>
      <c r="CG117" s="123"/>
      <c r="CH117" s="123"/>
      <c r="CI117" s="123"/>
      <c r="CJ117" s="123"/>
      <c r="CK117" s="123"/>
      <c r="CL117" s="123"/>
      <c r="CM117" s="123"/>
      <c r="CN117" s="123"/>
      <c r="CO117" s="123"/>
      <c r="CP117" s="123"/>
      <c r="CQ117" s="123"/>
      <c r="CR117" s="123"/>
      <c r="CS117" s="123"/>
      <c r="CT117" s="123"/>
      <c r="CU117" s="123"/>
      <c r="CV117" s="123"/>
      <c r="CW117" s="123"/>
      <c r="CX117" s="123"/>
      <c r="CY117" s="123"/>
      <c r="CZ117" s="123"/>
      <c r="DA117" s="123"/>
      <c r="DB117" s="123"/>
      <c r="DC117" s="123"/>
      <c r="DD117" s="123"/>
      <c r="DE117" s="123"/>
      <c r="DF117" s="123"/>
      <c r="DG117" s="123"/>
      <c r="DH117" s="123"/>
      <c r="DI117" s="123"/>
      <c r="DJ117" s="123"/>
      <c r="DK117" s="123"/>
    </row>
    <row r="118" spans="1:115" s="101" customFormat="1" x14ac:dyDescent="0.25">
      <c r="A118" s="104"/>
      <c r="B118" s="104"/>
      <c r="C118" s="117"/>
      <c r="D118" s="102"/>
      <c r="E118" s="102"/>
      <c r="F118" s="102"/>
      <c r="G118" s="102"/>
      <c r="H118" s="102"/>
      <c r="I118" s="102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123"/>
      <c r="AP118" s="123"/>
      <c r="AQ118" s="123"/>
      <c r="AR118" s="123"/>
      <c r="AS118" s="123"/>
      <c r="AT118" s="123"/>
      <c r="AU118" s="123"/>
      <c r="AV118" s="123"/>
      <c r="AW118" s="123"/>
      <c r="AX118" s="123"/>
      <c r="AY118" s="123"/>
      <c r="AZ118" s="123"/>
      <c r="BA118" s="123"/>
      <c r="BB118" s="123"/>
      <c r="BC118" s="123"/>
      <c r="BD118" s="123"/>
      <c r="BE118" s="123"/>
      <c r="BF118" s="123"/>
      <c r="BG118" s="123"/>
      <c r="BH118" s="123"/>
      <c r="BI118" s="123"/>
      <c r="BJ118" s="123"/>
      <c r="BK118" s="123"/>
      <c r="BL118" s="123"/>
      <c r="BM118" s="123"/>
      <c r="BN118" s="123"/>
      <c r="BO118" s="123"/>
      <c r="BP118" s="123"/>
      <c r="BQ118" s="123"/>
      <c r="BR118" s="123"/>
      <c r="BS118" s="123"/>
      <c r="BT118" s="123"/>
      <c r="BU118" s="123"/>
      <c r="BV118" s="123"/>
      <c r="BW118" s="123"/>
      <c r="BX118" s="123"/>
      <c r="BY118" s="123"/>
      <c r="BZ118" s="123"/>
      <c r="CA118" s="123"/>
      <c r="CB118" s="123"/>
      <c r="CC118" s="123"/>
      <c r="CD118" s="123"/>
      <c r="CE118" s="123"/>
      <c r="CF118" s="123"/>
      <c r="CG118" s="123"/>
      <c r="CH118" s="123"/>
      <c r="CI118" s="123"/>
      <c r="CJ118" s="123"/>
      <c r="CK118" s="123"/>
      <c r="CL118" s="123"/>
      <c r="CM118" s="123"/>
      <c r="CN118" s="123"/>
      <c r="CO118" s="123"/>
      <c r="CP118" s="123"/>
      <c r="CQ118" s="123"/>
      <c r="CR118" s="123"/>
      <c r="CS118" s="123"/>
      <c r="CT118" s="123"/>
      <c r="CU118" s="123"/>
      <c r="CV118" s="123"/>
      <c r="CW118" s="123"/>
      <c r="CX118" s="123"/>
      <c r="CY118" s="123"/>
      <c r="CZ118" s="123"/>
      <c r="DA118" s="123"/>
      <c r="DB118" s="123"/>
      <c r="DC118" s="123"/>
      <c r="DD118" s="123"/>
      <c r="DE118" s="123"/>
      <c r="DF118" s="123"/>
      <c r="DG118" s="123"/>
      <c r="DH118" s="123"/>
      <c r="DI118" s="123"/>
      <c r="DJ118" s="123"/>
      <c r="DK118" s="123"/>
    </row>
    <row r="119" spans="1:115" s="101" customFormat="1" x14ac:dyDescent="0.25">
      <c r="A119" s="104"/>
      <c r="B119" s="104"/>
      <c r="C119" s="117"/>
      <c r="D119" s="102"/>
      <c r="E119" s="102"/>
      <c r="F119" s="102"/>
      <c r="G119" s="102"/>
      <c r="H119" s="102"/>
      <c r="I119" s="102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  <c r="BE119" s="123"/>
      <c r="BF119" s="123"/>
      <c r="BG119" s="123"/>
      <c r="BH119" s="123"/>
      <c r="BI119" s="123"/>
      <c r="BJ119" s="123"/>
      <c r="BK119" s="123"/>
      <c r="BL119" s="123"/>
      <c r="BM119" s="123"/>
      <c r="BN119" s="123"/>
      <c r="BO119" s="123"/>
      <c r="BP119" s="123"/>
      <c r="BQ119" s="123"/>
      <c r="BR119" s="123"/>
      <c r="BS119" s="123"/>
      <c r="BT119" s="123"/>
      <c r="BU119" s="123"/>
      <c r="BV119" s="123"/>
      <c r="BW119" s="123"/>
      <c r="BX119" s="123"/>
      <c r="BY119" s="123"/>
      <c r="BZ119" s="123"/>
      <c r="CA119" s="123"/>
      <c r="CB119" s="123"/>
      <c r="CC119" s="123"/>
      <c r="CD119" s="123"/>
      <c r="CE119" s="123"/>
      <c r="CF119" s="123"/>
      <c r="CG119" s="123"/>
      <c r="CH119" s="123"/>
      <c r="CI119" s="123"/>
      <c r="CJ119" s="123"/>
      <c r="CK119" s="123"/>
      <c r="CL119" s="123"/>
      <c r="CM119" s="123"/>
      <c r="CN119" s="123"/>
      <c r="CO119" s="123"/>
      <c r="CP119" s="123"/>
      <c r="CQ119" s="123"/>
      <c r="CR119" s="123"/>
      <c r="CS119" s="123"/>
      <c r="CT119" s="123"/>
      <c r="CU119" s="123"/>
      <c r="CV119" s="123"/>
      <c r="CW119" s="123"/>
      <c r="CX119" s="123"/>
      <c r="CY119" s="123"/>
      <c r="CZ119" s="123"/>
      <c r="DA119" s="123"/>
      <c r="DB119" s="123"/>
      <c r="DC119" s="123"/>
      <c r="DD119" s="123"/>
      <c r="DE119" s="123"/>
      <c r="DF119" s="123"/>
      <c r="DG119" s="123"/>
      <c r="DH119" s="123"/>
      <c r="DI119" s="123"/>
      <c r="DJ119" s="123"/>
      <c r="DK119" s="123"/>
    </row>
    <row r="120" spans="1:115" s="101" customFormat="1" x14ac:dyDescent="0.25">
      <c r="A120" s="104"/>
      <c r="B120" s="104"/>
      <c r="C120" s="117"/>
      <c r="D120" s="102"/>
      <c r="E120" s="102"/>
      <c r="F120" s="102"/>
      <c r="G120" s="102"/>
      <c r="H120" s="102"/>
      <c r="I120" s="102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3"/>
      <c r="BC120" s="123"/>
      <c r="BD120" s="123"/>
      <c r="BE120" s="123"/>
      <c r="BF120" s="123"/>
      <c r="BG120" s="123"/>
      <c r="BH120" s="123"/>
      <c r="BI120" s="123"/>
      <c r="BJ120" s="123"/>
      <c r="BK120" s="123"/>
      <c r="BL120" s="123"/>
      <c r="BM120" s="123"/>
      <c r="BN120" s="123"/>
      <c r="BO120" s="123"/>
      <c r="BP120" s="123"/>
      <c r="BQ120" s="123"/>
      <c r="BR120" s="123"/>
      <c r="BS120" s="123"/>
      <c r="BT120" s="123"/>
      <c r="BU120" s="123"/>
      <c r="BV120" s="123"/>
      <c r="BW120" s="123"/>
      <c r="BX120" s="123"/>
      <c r="BY120" s="123"/>
      <c r="BZ120" s="123"/>
      <c r="CA120" s="123"/>
      <c r="CB120" s="123"/>
      <c r="CC120" s="123"/>
      <c r="CD120" s="123"/>
      <c r="CE120" s="123"/>
      <c r="CF120" s="123"/>
      <c r="CG120" s="123"/>
      <c r="CH120" s="123"/>
      <c r="CI120" s="123"/>
      <c r="CJ120" s="123"/>
      <c r="CK120" s="123"/>
      <c r="CL120" s="123"/>
      <c r="CM120" s="123"/>
      <c r="CN120" s="123"/>
      <c r="CO120" s="123"/>
      <c r="CP120" s="123"/>
      <c r="CQ120" s="123"/>
      <c r="CR120" s="123"/>
      <c r="CS120" s="123"/>
      <c r="CT120" s="123"/>
      <c r="CU120" s="123"/>
      <c r="CV120" s="123"/>
      <c r="CW120" s="123"/>
      <c r="CX120" s="123"/>
      <c r="CY120" s="123"/>
      <c r="CZ120" s="123"/>
      <c r="DA120" s="123"/>
      <c r="DB120" s="123"/>
      <c r="DC120" s="123"/>
      <c r="DD120" s="123"/>
      <c r="DE120" s="123"/>
      <c r="DF120" s="123"/>
      <c r="DG120" s="123"/>
      <c r="DH120" s="123"/>
      <c r="DI120" s="123"/>
      <c r="DJ120" s="123"/>
      <c r="DK120" s="123"/>
    </row>
    <row r="121" spans="1:115" s="101" customFormat="1" x14ac:dyDescent="0.25">
      <c r="A121" s="104"/>
      <c r="B121" s="104"/>
      <c r="C121" s="117"/>
      <c r="D121" s="102"/>
      <c r="E121" s="102"/>
      <c r="F121" s="102"/>
      <c r="G121" s="102"/>
      <c r="H121" s="102"/>
      <c r="I121" s="102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3"/>
      <c r="AZ121" s="123"/>
      <c r="BA121" s="123"/>
      <c r="BB121" s="123"/>
      <c r="BC121" s="123"/>
      <c r="BD121" s="123"/>
      <c r="BE121" s="123"/>
      <c r="BF121" s="123"/>
      <c r="BG121" s="123"/>
      <c r="BH121" s="123"/>
      <c r="BI121" s="123"/>
      <c r="BJ121" s="123"/>
      <c r="BK121" s="123"/>
      <c r="BL121" s="123"/>
      <c r="BM121" s="123"/>
      <c r="BN121" s="123"/>
      <c r="BO121" s="123"/>
      <c r="BP121" s="123"/>
      <c r="BQ121" s="123"/>
      <c r="BR121" s="123"/>
      <c r="BS121" s="123"/>
      <c r="BT121" s="123"/>
      <c r="BU121" s="123"/>
      <c r="BV121" s="123"/>
      <c r="BW121" s="123"/>
      <c r="BX121" s="123"/>
      <c r="BY121" s="123"/>
      <c r="BZ121" s="123"/>
      <c r="CA121" s="123"/>
      <c r="CB121" s="123"/>
      <c r="CC121" s="123"/>
      <c r="CD121" s="123"/>
      <c r="CE121" s="123"/>
      <c r="CF121" s="123"/>
      <c r="CG121" s="123"/>
      <c r="CH121" s="123"/>
      <c r="CI121" s="123"/>
      <c r="CJ121" s="123"/>
      <c r="CK121" s="123"/>
      <c r="CL121" s="123"/>
      <c r="CM121" s="123"/>
      <c r="CN121" s="123"/>
      <c r="CO121" s="123"/>
      <c r="CP121" s="123"/>
      <c r="CQ121" s="123"/>
      <c r="CR121" s="123"/>
      <c r="CS121" s="123"/>
      <c r="CT121" s="123"/>
      <c r="CU121" s="123"/>
      <c r="CV121" s="123"/>
      <c r="CW121" s="123"/>
      <c r="CX121" s="123"/>
      <c r="CY121" s="123"/>
      <c r="CZ121" s="123"/>
      <c r="DA121" s="123"/>
      <c r="DB121" s="123"/>
      <c r="DC121" s="123"/>
      <c r="DD121" s="123"/>
      <c r="DE121" s="123"/>
      <c r="DF121" s="123"/>
      <c r="DG121" s="123"/>
      <c r="DH121" s="123"/>
      <c r="DI121" s="123"/>
      <c r="DJ121" s="123"/>
      <c r="DK121" s="123"/>
    </row>
    <row r="122" spans="1:115" s="101" customFormat="1" x14ac:dyDescent="0.25">
      <c r="A122" s="104"/>
      <c r="B122" s="104"/>
      <c r="C122" s="117"/>
      <c r="D122" s="102"/>
      <c r="E122" s="102"/>
      <c r="F122" s="102"/>
      <c r="G122" s="102"/>
      <c r="H122" s="102"/>
      <c r="I122" s="102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23"/>
      <c r="AP122" s="123"/>
      <c r="AQ122" s="123"/>
      <c r="AR122" s="123"/>
      <c r="AS122" s="123"/>
      <c r="AT122" s="123"/>
      <c r="AU122" s="123"/>
      <c r="AV122" s="123"/>
      <c r="AW122" s="123"/>
      <c r="AX122" s="123"/>
      <c r="AY122" s="123"/>
      <c r="AZ122" s="123"/>
      <c r="BA122" s="123"/>
      <c r="BB122" s="123"/>
      <c r="BC122" s="123"/>
      <c r="BD122" s="123"/>
      <c r="BE122" s="123"/>
      <c r="BF122" s="123"/>
      <c r="BG122" s="123"/>
      <c r="BH122" s="123"/>
      <c r="BI122" s="123"/>
      <c r="BJ122" s="123"/>
      <c r="BK122" s="123"/>
      <c r="BL122" s="123"/>
      <c r="BM122" s="123"/>
      <c r="BN122" s="123"/>
      <c r="BO122" s="123"/>
      <c r="BP122" s="123"/>
      <c r="BQ122" s="123"/>
      <c r="BR122" s="123"/>
      <c r="BS122" s="123"/>
      <c r="BT122" s="123"/>
      <c r="BU122" s="123"/>
      <c r="BV122" s="123"/>
      <c r="BW122" s="123"/>
      <c r="BX122" s="123"/>
      <c r="BY122" s="123"/>
      <c r="BZ122" s="123"/>
      <c r="CA122" s="123"/>
      <c r="CB122" s="123"/>
      <c r="CC122" s="123"/>
      <c r="CD122" s="123"/>
      <c r="CE122" s="123"/>
      <c r="CF122" s="123"/>
      <c r="CG122" s="123"/>
      <c r="CH122" s="123"/>
      <c r="CI122" s="123"/>
      <c r="CJ122" s="123"/>
      <c r="CK122" s="123"/>
      <c r="CL122" s="123"/>
      <c r="CM122" s="123"/>
      <c r="CN122" s="123"/>
      <c r="CO122" s="123"/>
      <c r="CP122" s="123"/>
      <c r="CQ122" s="123"/>
      <c r="CR122" s="123"/>
      <c r="CS122" s="123"/>
      <c r="CT122" s="123"/>
      <c r="CU122" s="123"/>
      <c r="CV122" s="123"/>
      <c r="CW122" s="123"/>
      <c r="CX122" s="123"/>
      <c r="CY122" s="123"/>
      <c r="CZ122" s="123"/>
      <c r="DA122" s="123"/>
      <c r="DB122" s="123"/>
      <c r="DC122" s="123"/>
      <c r="DD122" s="123"/>
      <c r="DE122" s="123"/>
      <c r="DF122" s="123"/>
      <c r="DG122" s="123"/>
      <c r="DH122" s="123"/>
      <c r="DI122" s="123"/>
      <c r="DJ122" s="123"/>
      <c r="DK122" s="123"/>
    </row>
    <row r="123" spans="1:115" s="101" customFormat="1" x14ac:dyDescent="0.25">
      <c r="A123" s="104"/>
      <c r="B123" s="104"/>
      <c r="C123" s="117"/>
      <c r="D123" s="102"/>
      <c r="E123" s="102"/>
      <c r="F123" s="102"/>
      <c r="G123" s="102"/>
      <c r="H123" s="102"/>
      <c r="I123" s="102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123"/>
      <c r="AP123" s="123"/>
      <c r="AQ123" s="123"/>
      <c r="AR123" s="123"/>
      <c r="AS123" s="123"/>
      <c r="AT123" s="123"/>
      <c r="AU123" s="123"/>
      <c r="AV123" s="123"/>
      <c r="AW123" s="123"/>
      <c r="AX123" s="123"/>
      <c r="AY123" s="123"/>
      <c r="AZ123" s="123"/>
      <c r="BA123" s="123"/>
      <c r="BB123" s="123"/>
      <c r="BC123" s="123"/>
      <c r="BD123" s="123"/>
      <c r="BE123" s="123"/>
      <c r="BF123" s="123"/>
      <c r="BG123" s="123"/>
      <c r="BH123" s="123"/>
      <c r="BI123" s="123"/>
      <c r="BJ123" s="123"/>
      <c r="BK123" s="123"/>
      <c r="BL123" s="123"/>
      <c r="BM123" s="123"/>
      <c r="BN123" s="123"/>
      <c r="BO123" s="123"/>
      <c r="BP123" s="123"/>
      <c r="BQ123" s="123"/>
      <c r="BR123" s="123"/>
      <c r="BS123" s="123"/>
      <c r="BT123" s="123"/>
      <c r="BU123" s="123"/>
      <c r="BV123" s="123"/>
      <c r="BW123" s="123"/>
      <c r="BX123" s="123"/>
      <c r="BY123" s="123"/>
      <c r="BZ123" s="123"/>
      <c r="CA123" s="123"/>
      <c r="CB123" s="123"/>
      <c r="CC123" s="123"/>
      <c r="CD123" s="123"/>
      <c r="CE123" s="123"/>
      <c r="CF123" s="123"/>
      <c r="CG123" s="123"/>
      <c r="CH123" s="123"/>
      <c r="CI123" s="123"/>
      <c r="CJ123" s="123"/>
      <c r="CK123" s="123"/>
      <c r="CL123" s="123"/>
      <c r="CM123" s="123"/>
      <c r="CN123" s="123"/>
      <c r="CO123" s="123"/>
      <c r="CP123" s="123"/>
      <c r="CQ123" s="123"/>
      <c r="CR123" s="123"/>
      <c r="CS123" s="123"/>
      <c r="CT123" s="123"/>
      <c r="CU123" s="123"/>
      <c r="CV123" s="123"/>
      <c r="CW123" s="123"/>
      <c r="CX123" s="123"/>
      <c r="CY123" s="123"/>
      <c r="CZ123" s="123"/>
      <c r="DA123" s="123"/>
      <c r="DB123" s="123"/>
      <c r="DC123" s="123"/>
      <c r="DD123" s="123"/>
      <c r="DE123" s="123"/>
      <c r="DF123" s="123"/>
      <c r="DG123" s="123"/>
      <c r="DH123" s="123"/>
      <c r="DI123" s="123"/>
      <c r="DJ123" s="123"/>
      <c r="DK123" s="123"/>
    </row>
    <row r="124" spans="1:115" s="101" customFormat="1" x14ac:dyDescent="0.25">
      <c r="A124" s="104"/>
      <c r="B124" s="104"/>
      <c r="C124" s="117"/>
      <c r="D124" s="102"/>
      <c r="E124" s="102"/>
      <c r="F124" s="102"/>
      <c r="G124" s="102"/>
      <c r="H124" s="102"/>
      <c r="I124" s="102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3"/>
      <c r="BF124" s="123"/>
      <c r="BG124" s="123"/>
      <c r="BH124" s="123"/>
      <c r="BI124" s="123"/>
      <c r="BJ124" s="123"/>
      <c r="BK124" s="123"/>
      <c r="BL124" s="123"/>
      <c r="BM124" s="123"/>
      <c r="BN124" s="123"/>
      <c r="BO124" s="123"/>
      <c r="BP124" s="123"/>
      <c r="BQ124" s="123"/>
      <c r="BR124" s="123"/>
      <c r="BS124" s="123"/>
      <c r="BT124" s="123"/>
      <c r="BU124" s="123"/>
      <c r="BV124" s="123"/>
      <c r="BW124" s="123"/>
      <c r="BX124" s="123"/>
      <c r="BY124" s="123"/>
      <c r="BZ124" s="123"/>
      <c r="CA124" s="123"/>
      <c r="CB124" s="123"/>
      <c r="CC124" s="123"/>
      <c r="CD124" s="123"/>
      <c r="CE124" s="123"/>
      <c r="CF124" s="123"/>
      <c r="CG124" s="123"/>
      <c r="CH124" s="123"/>
      <c r="CI124" s="123"/>
      <c r="CJ124" s="123"/>
      <c r="CK124" s="123"/>
      <c r="CL124" s="123"/>
      <c r="CM124" s="123"/>
      <c r="CN124" s="123"/>
      <c r="CO124" s="123"/>
      <c r="CP124" s="123"/>
      <c r="CQ124" s="123"/>
      <c r="CR124" s="123"/>
      <c r="CS124" s="123"/>
      <c r="CT124" s="123"/>
      <c r="CU124" s="123"/>
      <c r="CV124" s="123"/>
      <c r="CW124" s="123"/>
      <c r="CX124" s="123"/>
      <c r="CY124" s="123"/>
      <c r="CZ124" s="123"/>
      <c r="DA124" s="123"/>
      <c r="DB124" s="123"/>
      <c r="DC124" s="123"/>
      <c r="DD124" s="123"/>
      <c r="DE124" s="123"/>
      <c r="DF124" s="123"/>
      <c r="DG124" s="123"/>
      <c r="DH124" s="123"/>
      <c r="DI124" s="123"/>
      <c r="DJ124" s="123"/>
      <c r="DK124" s="123"/>
    </row>
    <row r="125" spans="1:115" s="101" customFormat="1" x14ac:dyDescent="0.25">
      <c r="A125" s="104"/>
      <c r="B125" s="104"/>
      <c r="C125" s="117"/>
      <c r="D125" s="102"/>
      <c r="E125" s="102"/>
      <c r="F125" s="102"/>
      <c r="G125" s="102"/>
      <c r="H125" s="102"/>
      <c r="I125" s="102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123"/>
      <c r="AP125" s="123"/>
      <c r="AQ125" s="123"/>
      <c r="AR125" s="123"/>
      <c r="AS125" s="123"/>
      <c r="AT125" s="123"/>
      <c r="AU125" s="123"/>
      <c r="AV125" s="123"/>
      <c r="AW125" s="123"/>
      <c r="AX125" s="123"/>
      <c r="AY125" s="123"/>
      <c r="AZ125" s="123"/>
      <c r="BA125" s="123"/>
      <c r="BB125" s="123"/>
      <c r="BC125" s="123"/>
      <c r="BD125" s="123"/>
      <c r="BE125" s="123"/>
      <c r="BF125" s="123"/>
      <c r="BG125" s="123"/>
      <c r="BH125" s="123"/>
      <c r="BI125" s="123"/>
      <c r="BJ125" s="123"/>
      <c r="BK125" s="123"/>
      <c r="BL125" s="123"/>
      <c r="BM125" s="123"/>
      <c r="BN125" s="123"/>
      <c r="BO125" s="123"/>
      <c r="BP125" s="123"/>
      <c r="BQ125" s="123"/>
      <c r="BR125" s="123"/>
      <c r="BS125" s="123"/>
      <c r="BT125" s="123"/>
      <c r="BU125" s="123"/>
      <c r="BV125" s="123"/>
      <c r="BW125" s="123"/>
      <c r="BX125" s="123"/>
      <c r="BY125" s="123"/>
      <c r="BZ125" s="123"/>
      <c r="CA125" s="123"/>
      <c r="CB125" s="123"/>
      <c r="CC125" s="123"/>
      <c r="CD125" s="123"/>
      <c r="CE125" s="123"/>
      <c r="CF125" s="123"/>
      <c r="CG125" s="123"/>
      <c r="CH125" s="123"/>
      <c r="CI125" s="123"/>
      <c r="CJ125" s="123"/>
      <c r="CK125" s="123"/>
      <c r="CL125" s="123"/>
      <c r="CM125" s="123"/>
      <c r="CN125" s="123"/>
      <c r="CO125" s="123"/>
      <c r="CP125" s="123"/>
      <c r="CQ125" s="123"/>
      <c r="CR125" s="123"/>
      <c r="CS125" s="123"/>
      <c r="CT125" s="123"/>
      <c r="CU125" s="123"/>
      <c r="CV125" s="123"/>
      <c r="CW125" s="123"/>
      <c r="CX125" s="123"/>
      <c r="CY125" s="123"/>
      <c r="CZ125" s="123"/>
      <c r="DA125" s="123"/>
      <c r="DB125" s="123"/>
      <c r="DC125" s="123"/>
      <c r="DD125" s="123"/>
      <c r="DE125" s="123"/>
      <c r="DF125" s="123"/>
      <c r="DG125" s="123"/>
      <c r="DH125" s="123"/>
      <c r="DI125" s="123"/>
      <c r="DJ125" s="123"/>
      <c r="DK125" s="123"/>
    </row>
    <row r="126" spans="1:115" s="101" customFormat="1" x14ac:dyDescent="0.25">
      <c r="A126" s="104"/>
      <c r="B126" s="104"/>
      <c r="C126" s="117"/>
      <c r="D126" s="102"/>
      <c r="E126" s="102"/>
      <c r="F126" s="102"/>
      <c r="G126" s="102"/>
      <c r="H126" s="102"/>
      <c r="I126" s="102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123"/>
      <c r="AP126" s="123"/>
      <c r="AQ126" s="123"/>
      <c r="AR126" s="123"/>
      <c r="AS126" s="123"/>
      <c r="AT126" s="123"/>
      <c r="AU126" s="123"/>
      <c r="AV126" s="123"/>
      <c r="AW126" s="123"/>
      <c r="AX126" s="123"/>
      <c r="AY126" s="123"/>
      <c r="AZ126" s="123"/>
      <c r="BA126" s="123"/>
      <c r="BB126" s="123"/>
      <c r="BC126" s="123"/>
      <c r="BD126" s="123"/>
      <c r="BE126" s="123"/>
      <c r="BF126" s="123"/>
      <c r="BG126" s="123"/>
      <c r="BH126" s="123"/>
      <c r="BI126" s="123"/>
      <c r="BJ126" s="123"/>
      <c r="BK126" s="123"/>
      <c r="BL126" s="123"/>
      <c r="BM126" s="123"/>
      <c r="BN126" s="123"/>
      <c r="BO126" s="123"/>
      <c r="BP126" s="123"/>
      <c r="BQ126" s="123"/>
      <c r="BR126" s="123"/>
      <c r="BS126" s="123"/>
      <c r="BT126" s="123"/>
      <c r="BU126" s="123"/>
      <c r="BV126" s="123"/>
      <c r="BW126" s="123"/>
      <c r="BX126" s="123"/>
      <c r="BY126" s="123"/>
      <c r="BZ126" s="123"/>
      <c r="CA126" s="123"/>
      <c r="CB126" s="123"/>
      <c r="CC126" s="123"/>
      <c r="CD126" s="123"/>
      <c r="CE126" s="123"/>
      <c r="CF126" s="123"/>
      <c r="CG126" s="123"/>
      <c r="CH126" s="123"/>
      <c r="CI126" s="123"/>
      <c r="CJ126" s="123"/>
      <c r="CK126" s="123"/>
      <c r="CL126" s="123"/>
      <c r="CM126" s="123"/>
      <c r="CN126" s="123"/>
      <c r="CO126" s="123"/>
      <c r="CP126" s="123"/>
      <c r="CQ126" s="123"/>
      <c r="CR126" s="123"/>
      <c r="CS126" s="123"/>
      <c r="CT126" s="123"/>
      <c r="CU126" s="123"/>
      <c r="CV126" s="123"/>
      <c r="CW126" s="123"/>
      <c r="CX126" s="123"/>
      <c r="CY126" s="123"/>
      <c r="CZ126" s="123"/>
      <c r="DA126" s="123"/>
      <c r="DB126" s="123"/>
      <c r="DC126" s="123"/>
      <c r="DD126" s="123"/>
      <c r="DE126" s="123"/>
      <c r="DF126" s="123"/>
      <c r="DG126" s="123"/>
      <c r="DH126" s="123"/>
      <c r="DI126" s="123"/>
      <c r="DJ126" s="123"/>
      <c r="DK126" s="123"/>
    </row>
    <row r="127" spans="1:115" s="101" customFormat="1" x14ac:dyDescent="0.25">
      <c r="A127" s="104"/>
      <c r="B127" s="104"/>
      <c r="C127" s="117"/>
      <c r="D127" s="102"/>
      <c r="E127" s="102"/>
      <c r="F127" s="102"/>
      <c r="G127" s="102"/>
      <c r="H127" s="102"/>
      <c r="I127" s="102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  <c r="BA127" s="123"/>
      <c r="BB127" s="123"/>
      <c r="BC127" s="123"/>
      <c r="BD127" s="123"/>
      <c r="BE127" s="123"/>
      <c r="BF127" s="123"/>
      <c r="BG127" s="123"/>
      <c r="BH127" s="123"/>
      <c r="BI127" s="123"/>
      <c r="BJ127" s="123"/>
      <c r="BK127" s="123"/>
      <c r="BL127" s="123"/>
      <c r="BM127" s="123"/>
      <c r="BN127" s="123"/>
      <c r="BO127" s="123"/>
      <c r="BP127" s="123"/>
      <c r="BQ127" s="123"/>
      <c r="BR127" s="123"/>
      <c r="BS127" s="123"/>
      <c r="BT127" s="123"/>
      <c r="BU127" s="123"/>
      <c r="BV127" s="123"/>
      <c r="BW127" s="123"/>
      <c r="BX127" s="123"/>
      <c r="BY127" s="123"/>
      <c r="BZ127" s="123"/>
      <c r="CA127" s="123"/>
      <c r="CB127" s="123"/>
      <c r="CC127" s="123"/>
      <c r="CD127" s="123"/>
      <c r="CE127" s="123"/>
      <c r="CF127" s="123"/>
      <c r="CG127" s="123"/>
      <c r="CH127" s="123"/>
      <c r="CI127" s="123"/>
      <c r="CJ127" s="123"/>
      <c r="CK127" s="123"/>
      <c r="CL127" s="123"/>
      <c r="CM127" s="123"/>
      <c r="CN127" s="123"/>
      <c r="CO127" s="123"/>
      <c r="CP127" s="123"/>
      <c r="CQ127" s="123"/>
      <c r="CR127" s="123"/>
      <c r="CS127" s="123"/>
      <c r="CT127" s="123"/>
      <c r="CU127" s="123"/>
      <c r="CV127" s="123"/>
      <c r="CW127" s="123"/>
      <c r="CX127" s="123"/>
      <c r="CY127" s="123"/>
      <c r="CZ127" s="123"/>
      <c r="DA127" s="123"/>
      <c r="DB127" s="123"/>
      <c r="DC127" s="123"/>
      <c r="DD127" s="123"/>
      <c r="DE127" s="123"/>
      <c r="DF127" s="123"/>
      <c r="DG127" s="123"/>
      <c r="DH127" s="123"/>
      <c r="DI127" s="123"/>
      <c r="DJ127" s="123"/>
      <c r="DK127" s="123"/>
    </row>
    <row r="128" spans="1:115" s="101" customFormat="1" x14ac:dyDescent="0.25">
      <c r="A128" s="104"/>
      <c r="B128" s="104"/>
      <c r="C128" s="117"/>
      <c r="D128" s="102"/>
      <c r="E128" s="102"/>
      <c r="F128" s="102"/>
      <c r="G128" s="102"/>
      <c r="H128" s="102"/>
      <c r="I128" s="102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3"/>
      <c r="AZ128" s="123"/>
      <c r="BA128" s="123"/>
      <c r="BB128" s="123"/>
      <c r="BC128" s="123"/>
      <c r="BD128" s="123"/>
      <c r="BE128" s="123"/>
      <c r="BF128" s="123"/>
      <c r="BG128" s="123"/>
      <c r="BH128" s="123"/>
      <c r="BI128" s="123"/>
      <c r="BJ128" s="123"/>
      <c r="BK128" s="123"/>
      <c r="BL128" s="123"/>
      <c r="BM128" s="123"/>
      <c r="BN128" s="123"/>
      <c r="BO128" s="123"/>
      <c r="BP128" s="123"/>
      <c r="BQ128" s="123"/>
      <c r="BR128" s="123"/>
      <c r="BS128" s="123"/>
      <c r="BT128" s="123"/>
      <c r="BU128" s="123"/>
      <c r="BV128" s="123"/>
      <c r="BW128" s="123"/>
      <c r="BX128" s="123"/>
      <c r="BY128" s="123"/>
      <c r="BZ128" s="123"/>
      <c r="CA128" s="123"/>
      <c r="CB128" s="123"/>
      <c r="CC128" s="123"/>
      <c r="CD128" s="123"/>
      <c r="CE128" s="123"/>
      <c r="CF128" s="123"/>
      <c r="CG128" s="123"/>
      <c r="CH128" s="123"/>
      <c r="CI128" s="123"/>
      <c r="CJ128" s="123"/>
      <c r="CK128" s="123"/>
      <c r="CL128" s="123"/>
      <c r="CM128" s="123"/>
      <c r="CN128" s="123"/>
      <c r="CO128" s="123"/>
      <c r="CP128" s="123"/>
      <c r="CQ128" s="123"/>
      <c r="CR128" s="123"/>
      <c r="CS128" s="123"/>
      <c r="CT128" s="123"/>
      <c r="CU128" s="123"/>
      <c r="CV128" s="123"/>
      <c r="CW128" s="123"/>
      <c r="CX128" s="123"/>
      <c r="CY128" s="123"/>
      <c r="CZ128" s="123"/>
      <c r="DA128" s="123"/>
      <c r="DB128" s="123"/>
      <c r="DC128" s="123"/>
      <c r="DD128" s="123"/>
      <c r="DE128" s="123"/>
      <c r="DF128" s="123"/>
      <c r="DG128" s="123"/>
      <c r="DH128" s="123"/>
      <c r="DI128" s="123"/>
      <c r="DJ128" s="123"/>
      <c r="DK128" s="123"/>
    </row>
    <row r="129" spans="1:115" s="101" customFormat="1" x14ac:dyDescent="0.25">
      <c r="A129" s="104"/>
      <c r="B129" s="104"/>
      <c r="C129" s="117"/>
      <c r="D129" s="102"/>
      <c r="E129" s="102"/>
      <c r="F129" s="102"/>
      <c r="G129" s="102"/>
      <c r="H129" s="102"/>
      <c r="I129" s="102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  <c r="BA129" s="123"/>
      <c r="BB129" s="123"/>
      <c r="BC129" s="123"/>
      <c r="BD129" s="123"/>
      <c r="BE129" s="123"/>
      <c r="BF129" s="123"/>
      <c r="BG129" s="123"/>
      <c r="BH129" s="123"/>
      <c r="BI129" s="123"/>
      <c r="BJ129" s="123"/>
      <c r="BK129" s="123"/>
      <c r="BL129" s="123"/>
      <c r="BM129" s="123"/>
      <c r="BN129" s="123"/>
      <c r="BO129" s="123"/>
      <c r="BP129" s="123"/>
      <c r="BQ129" s="123"/>
      <c r="BR129" s="123"/>
      <c r="BS129" s="123"/>
      <c r="BT129" s="123"/>
      <c r="BU129" s="123"/>
      <c r="BV129" s="123"/>
      <c r="BW129" s="123"/>
      <c r="BX129" s="123"/>
      <c r="BY129" s="123"/>
      <c r="BZ129" s="123"/>
      <c r="CA129" s="123"/>
      <c r="CB129" s="123"/>
      <c r="CC129" s="123"/>
      <c r="CD129" s="123"/>
      <c r="CE129" s="123"/>
      <c r="CF129" s="123"/>
      <c r="CG129" s="123"/>
      <c r="CH129" s="123"/>
      <c r="CI129" s="123"/>
      <c r="CJ129" s="123"/>
      <c r="CK129" s="123"/>
      <c r="CL129" s="123"/>
      <c r="CM129" s="123"/>
      <c r="CN129" s="123"/>
      <c r="CO129" s="123"/>
      <c r="CP129" s="123"/>
      <c r="CQ129" s="123"/>
      <c r="CR129" s="123"/>
      <c r="CS129" s="123"/>
      <c r="CT129" s="123"/>
      <c r="CU129" s="123"/>
      <c r="CV129" s="123"/>
      <c r="CW129" s="123"/>
      <c r="CX129" s="123"/>
      <c r="CY129" s="123"/>
      <c r="CZ129" s="123"/>
      <c r="DA129" s="123"/>
      <c r="DB129" s="123"/>
      <c r="DC129" s="123"/>
      <c r="DD129" s="123"/>
      <c r="DE129" s="123"/>
      <c r="DF129" s="123"/>
      <c r="DG129" s="123"/>
      <c r="DH129" s="123"/>
      <c r="DI129" s="123"/>
      <c r="DJ129" s="123"/>
      <c r="DK129" s="123"/>
    </row>
    <row r="130" spans="1:115" s="101" customFormat="1" x14ac:dyDescent="0.25">
      <c r="A130" s="104"/>
      <c r="B130" s="104"/>
      <c r="C130" s="117"/>
      <c r="D130" s="102"/>
      <c r="E130" s="102"/>
      <c r="F130" s="102"/>
      <c r="G130" s="102"/>
      <c r="H130" s="102"/>
      <c r="I130" s="102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123"/>
      <c r="AP130" s="123"/>
      <c r="AQ130" s="123"/>
      <c r="AR130" s="123"/>
      <c r="AS130" s="123"/>
      <c r="AT130" s="123"/>
      <c r="AU130" s="123"/>
      <c r="AV130" s="123"/>
      <c r="AW130" s="123"/>
      <c r="AX130" s="123"/>
      <c r="AY130" s="123"/>
      <c r="AZ130" s="123"/>
      <c r="BA130" s="123"/>
      <c r="BB130" s="123"/>
      <c r="BC130" s="123"/>
      <c r="BD130" s="123"/>
      <c r="BE130" s="123"/>
      <c r="BF130" s="123"/>
      <c r="BG130" s="123"/>
      <c r="BH130" s="123"/>
      <c r="BI130" s="123"/>
      <c r="BJ130" s="123"/>
      <c r="BK130" s="123"/>
      <c r="BL130" s="123"/>
      <c r="BM130" s="123"/>
      <c r="BN130" s="123"/>
      <c r="BO130" s="123"/>
      <c r="BP130" s="123"/>
      <c r="BQ130" s="123"/>
      <c r="BR130" s="123"/>
      <c r="BS130" s="123"/>
      <c r="BT130" s="123"/>
      <c r="BU130" s="123"/>
      <c r="BV130" s="123"/>
      <c r="BW130" s="123"/>
      <c r="BX130" s="123"/>
      <c r="BY130" s="123"/>
      <c r="BZ130" s="123"/>
      <c r="CA130" s="123"/>
      <c r="CB130" s="123"/>
      <c r="CC130" s="123"/>
      <c r="CD130" s="123"/>
      <c r="CE130" s="123"/>
      <c r="CF130" s="123"/>
      <c r="CG130" s="123"/>
      <c r="CH130" s="123"/>
      <c r="CI130" s="123"/>
      <c r="CJ130" s="123"/>
      <c r="CK130" s="123"/>
      <c r="CL130" s="123"/>
      <c r="CM130" s="123"/>
      <c r="CN130" s="123"/>
      <c r="CO130" s="123"/>
      <c r="CP130" s="123"/>
      <c r="CQ130" s="123"/>
      <c r="CR130" s="123"/>
      <c r="CS130" s="123"/>
      <c r="CT130" s="123"/>
      <c r="CU130" s="123"/>
      <c r="CV130" s="123"/>
      <c r="CW130" s="123"/>
      <c r="CX130" s="123"/>
      <c r="CY130" s="123"/>
      <c r="CZ130" s="123"/>
      <c r="DA130" s="123"/>
      <c r="DB130" s="123"/>
      <c r="DC130" s="123"/>
      <c r="DD130" s="123"/>
      <c r="DE130" s="123"/>
      <c r="DF130" s="123"/>
      <c r="DG130" s="123"/>
      <c r="DH130" s="123"/>
      <c r="DI130" s="123"/>
      <c r="DJ130" s="123"/>
      <c r="DK130" s="123"/>
    </row>
    <row r="131" spans="1:115" s="101" customFormat="1" x14ac:dyDescent="0.25">
      <c r="A131" s="104"/>
      <c r="B131" s="104"/>
      <c r="C131" s="117"/>
      <c r="D131" s="102"/>
      <c r="E131" s="102"/>
      <c r="F131" s="102"/>
      <c r="G131" s="102"/>
      <c r="H131" s="102"/>
      <c r="I131" s="102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123"/>
      <c r="AP131" s="123"/>
      <c r="AQ131" s="123"/>
      <c r="AR131" s="123"/>
      <c r="AS131" s="123"/>
      <c r="AT131" s="123"/>
      <c r="AU131" s="123"/>
      <c r="AV131" s="123"/>
      <c r="AW131" s="123"/>
      <c r="AX131" s="123"/>
      <c r="AY131" s="123"/>
      <c r="AZ131" s="123"/>
      <c r="BA131" s="123"/>
      <c r="BB131" s="123"/>
      <c r="BC131" s="123"/>
      <c r="BD131" s="123"/>
      <c r="BE131" s="123"/>
      <c r="BF131" s="123"/>
      <c r="BG131" s="123"/>
      <c r="BH131" s="123"/>
      <c r="BI131" s="123"/>
      <c r="BJ131" s="123"/>
      <c r="BK131" s="123"/>
      <c r="BL131" s="123"/>
      <c r="BM131" s="123"/>
      <c r="BN131" s="123"/>
      <c r="BO131" s="123"/>
      <c r="BP131" s="123"/>
      <c r="BQ131" s="123"/>
      <c r="BR131" s="123"/>
      <c r="BS131" s="123"/>
      <c r="BT131" s="123"/>
      <c r="BU131" s="123"/>
      <c r="BV131" s="123"/>
      <c r="BW131" s="123"/>
      <c r="BX131" s="123"/>
      <c r="BY131" s="123"/>
      <c r="BZ131" s="123"/>
      <c r="CA131" s="123"/>
      <c r="CB131" s="123"/>
      <c r="CC131" s="123"/>
      <c r="CD131" s="123"/>
      <c r="CE131" s="123"/>
      <c r="CF131" s="123"/>
      <c r="CG131" s="123"/>
      <c r="CH131" s="123"/>
      <c r="CI131" s="123"/>
      <c r="CJ131" s="123"/>
      <c r="CK131" s="123"/>
      <c r="CL131" s="123"/>
      <c r="CM131" s="123"/>
      <c r="CN131" s="123"/>
      <c r="CO131" s="123"/>
      <c r="CP131" s="123"/>
      <c r="CQ131" s="123"/>
      <c r="CR131" s="123"/>
      <c r="CS131" s="123"/>
      <c r="CT131" s="123"/>
      <c r="CU131" s="123"/>
      <c r="CV131" s="123"/>
      <c r="CW131" s="123"/>
      <c r="CX131" s="123"/>
      <c r="CY131" s="123"/>
      <c r="CZ131" s="123"/>
      <c r="DA131" s="123"/>
      <c r="DB131" s="123"/>
      <c r="DC131" s="123"/>
      <c r="DD131" s="123"/>
      <c r="DE131" s="123"/>
      <c r="DF131" s="123"/>
      <c r="DG131" s="123"/>
      <c r="DH131" s="123"/>
      <c r="DI131" s="123"/>
      <c r="DJ131" s="123"/>
      <c r="DK131" s="123"/>
    </row>
    <row r="132" spans="1:115" s="101" customFormat="1" x14ac:dyDescent="0.25">
      <c r="A132" s="104"/>
      <c r="B132" s="104"/>
      <c r="C132" s="117"/>
      <c r="D132" s="102"/>
      <c r="E132" s="102"/>
      <c r="F132" s="102"/>
      <c r="G132" s="102"/>
      <c r="H132" s="102"/>
      <c r="I132" s="102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123"/>
      <c r="AP132" s="123"/>
      <c r="AQ132" s="123"/>
      <c r="AR132" s="123"/>
      <c r="AS132" s="123"/>
      <c r="AT132" s="123"/>
      <c r="AU132" s="123"/>
      <c r="AV132" s="123"/>
      <c r="AW132" s="123"/>
      <c r="AX132" s="123"/>
      <c r="AY132" s="123"/>
      <c r="AZ132" s="123"/>
      <c r="BA132" s="123"/>
      <c r="BB132" s="123"/>
      <c r="BC132" s="123"/>
      <c r="BD132" s="123"/>
      <c r="BE132" s="123"/>
      <c r="BF132" s="123"/>
      <c r="BG132" s="123"/>
      <c r="BH132" s="123"/>
      <c r="BI132" s="123"/>
      <c r="BJ132" s="123"/>
      <c r="BK132" s="123"/>
      <c r="BL132" s="123"/>
      <c r="BM132" s="123"/>
      <c r="BN132" s="123"/>
      <c r="BO132" s="123"/>
      <c r="BP132" s="123"/>
      <c r="BQ132" s="123"/>
      <c r="BR132" s="123"/>
      <c r="BS132" s="123"/>
      <c r="BT132" s="123"/>
      <c r="BU132" s="123"/>
      <c r="BV132" s="123"/>
      <c r="BW132" s="123"/>
      <c r="BX132" s="123"/>
      <c r="BY132" s="123"/>
      <c r="BZ132" s="123"/>
      <c r="CA132" s="123"/>
      <c r="CB132" s="123"/>
      <c r="CC132" s="123"/>
      <c r="CD132" s="123"/>
      <c r="CE132" s="123"/>
      <c r="CF132" s="123"/>
      <c r="CG132" s="123"/>
      <c r="CH132" s="123"/>
      <c r="CI132" s="123"/>
      <c r="CJ132" s="123"/>
      <c r="CK132" s="123"/>
      <c r="CL132" s="123"/>
      <c r="CM132" s="123"/>
      <c r="CN132" s="123"/>
      <c r="CO132" s="123"/>
      <c r="CP132" s="123"/>
      <c r="CQ132" s="123"/>
      <c r="CR132" s="123"/>
      <c r="CS132" s="123"/>
      <c r="CT132" s="123"/>
      <c r="CU132" s="123"/>
      <c r="CV132" s="123"/>
      <c r="CW132" s="123"/>
      <c r="CX132" s="123"/>
      <c r="CY132" s="123"/>
      <c r="CZ132" s="123"/>
      <c r="DA132" s="123"/>
      <c r="DB132" s="123"/>
      <c r="DC132" s="123"/>
      <c r="DD132" s="123"/>
      <c r="DE132" s="123"/>
      <c r="DF132" s="123"/>
      <c r="DG132" s="123"/>
      <c r="DH132" s="123"/>
      <c r="DI132" s="123"/>
      <c r="DJ132" s="123"/>
      <c r="DK132" s="123"/>
    </row>
    <row r="133" spans="1:115" s="101" customFormat="1" x14ac:dyDescent="0.25">
      <c r="A133" s="104"/>
      <c r="B133" s="104"/>
      <c r="C133" s="117"/>
      <c r="D133" s="102"/>
      <c r="E133" s="102"/>
      <c r="F133" s="102"/>
      <c r="G133" s="102"/>
      <c r="H133" s="102"/>
      <c r="I133" s="102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123"/>
      <c r="AP133" s="123"/>
      <c r="AQ133" s="123"/>
      <c r="AR133" s="123"/>
      <c r="AS133" s="123"/>
      <c r="AT133" s="123"/>
      <c r="AU133" s="123"/>
      <c r="AV133" s="123"/>
      <c r="AW133" s="123"/>
      <c r="AX133" s="123"/>
      <c r="AY133" s="123"/>
      <c r="AZ133" s="123"/>
      <c r="BA133" s="123"/>
      <c r="BB133" s="123"/>
      <c r="BC133" s="123"/>
      <c r="BD133" s="123"/>
      <c r="BE133" s="123"/>
      <c r="BF133" s="123"/>
      <c r="BG133" s="123"/>
      <c r="BH133" s="123"/>
      <c r="BI133" s="123"/>
      <c r="BJ133" s="123"/>
      <c r="BK133" s="123"/>
      <c r="BL133" s="123"/>
      <c r="BM133" s="123"/>
      <c r="BN133" s="123"/>
      <c r="BO133" s="123"/>
      <c r="BP133" s="123"/>
      <c r="BQ133" s="123"/>
      <c r="BR133" s="123"/>
      <c r="BS133" s="123"/>
      <c r="BT133" s="123"/>
      <c r="BU133" s="123"/>
      <c r="BV133" s="123"/>
      <c r="BW133" s="123"/>
      <c r="BX133" s="123"/>
      <c r="BY133" s="123"/>
      <c r="BZ133" s="123"/>
      <c r="CA133" s="123"/>
      <c r="CB133" s="123"/>
      <c r="CC133" s="123"/>
      <c r="CD133" s="123"/>
      <c r="CE133" s="123"/>
      <c r="CF133" s="123"/>
      <c r="CG133" s="123"/>
      <c r="CH133" s="123"/>
      <c r="CI133" s="123"/>
      <c r="CJ133" s="123"/>
      <c r="CK133" s="123"/>
      <c r="CL133" s="123"/>
      <c r="CM133" s="123"/>
      <c r="CN133" s="123"/>
      <c r="CO133" s="123"/>
      <c r="CP133" s="123"/>
      <c r="CQ133" s="123"/>
      <c r="CR133" s="123"/>
      <c r="CS133" s="123"/>
      <c r="CT133" s="123"/>
      <c r="CU133" s="123"/>
      <c r="CV133" s="123"/>
      <c r="CW133" s="123"/>
      <c r="CX133" s="123"/>
      <c r="CY133" s="123"/>
      <c r="CZ133" s="123"/>
      <c r="DA133" s="123"/>
      <c r="DB133" s="123"/>
      <c r="DC133" s="123"/>
      <c r="DD133" s="123"/>
      <c r="DE133" s="123"/>
      <c r="DF133" s="123"/>
      <c r="DG133" s="123"/>
      <c r="DH133" s="123"/>
      <c r="DI133" s="123"/>
      <c r="DJ133" s="123"/>
      <c r="DK133" s="123"/>
    </row>
    <row r="134" spans="1:115" s="101" customFormat="1" x14ac:dyDescent="0.25">
      <c r="A134" s="104"/>
      <c r="B134" s="104"/>
      <c r="C134" s="117"/>
      <c r="D134" s="102"/>
      <c r="E134" s="102"/>
      <c r="F134" s="102"/>
      <c r="G134" s="102"/>
      <c r="H134" s="102"/>
      <c r="I134" s="102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123"/>
      <c r="AP134" s="123"/>
      <c r="AQ134" s="123"/>
      <c r="AR134" s="123"/>
      <c r="AS134" s="123"/>
      <c r="AT134" s="123"/>
      <c r="AU134" s="123"/>
      <c r="AV134" s="123"/>
      <c r="AW134" s="123"/>
      <c r="AX134" s="123"/>
      <c r="AY134" s="123"/>
      <c r="AZ134" s="123"/>
      <c r="BA134" s="123"/>
      <c r="BB134" s="123"/>
      <c r="BC134" s="123"/>
      <c r="BD134" s="123"/>
      <c r="BE134" s="123"/>
      <c r="BF134" s="123"/>
      <c r="BG134" s="123"/>
      <c r="BH134" s="123"/>
      <c r="BI134" s="123"/>
      <c r="BJ134" s="123"/>
      <c r="BK134" s="123"/>
      <c r="BL134" s="123"/>
      <c r="BM134" s="123"/>
      <c r="BN134" s="123"/>
      <c r="BO134" s="123"/>
      <c r="BP134" s="123"/>
      <c r="BQ134" s="123"/>
      <c r="BR134" s="123"/>
      <c r="BS134" s="123"/>
      <c r="BT134" s="123"/>
      <c r="BU134" s="123"/>
      <c r="BV134" s="123"/>
      <c r="BW134" s="123"/>
      <c r="BX134" s="123"/>
      <c r="BY134" s="123"/>
      <c r="BZ134" s="123"/>
      <c r="CA134" s="123"/>
      <c r="CB134" s="123"/>
      <c r="CC134" s="123"/>
      <c r="CD134" s="123"/>
      <c r="CE134" s="123"/>
      <c r="CF134" s="123"/>
      <c r="CG134" s="123"/>
      <c r="CH134" s="123"/>
      <c r="CI134" s="123"/>
      <c r="CJ134" s="123"/>
      <c r="CK134" s="123"/>
      <c r="CL134" s="123"/>
      <c r="CM134" s="123"/>
      <c r="CN134" s="123"/>
      <c r="CO134" s="123"/>
      <c r="CP134" s="123"/>
      <c r="CQ134" s="123"/>
      <c r="CR134" s="123"/>
      <c r="CS134" s="123"/>
      <c r="CT134" s="123"/>
      <c r="CU134" s="123"/>
      <c r="CV134" s="123"/>
      <c r="CW134" s="123"/>
      <c r="CX134" s="123"/>
      <c r="CY134" s="123"/>
      <c r="CZ134" s="123"/>
      <c r="DA134" s="123"/>
      <c r="DB134" s="123"/>
      <c r="DC134" s="123"/>
      <c r="DD134" s="123"/>
      <c r="DE134" s="123"/>
      <c r="DF134" s="123"/>
      <c r="DG134" s="123"/>
      <c r="DH134" s="123"/>
      <c r="DI134" s="123"/>
      <c r="DJ134" s="123"/>
      <c r="DK134" s="123"/>
    </row>
    <row r="135" spans="1:115" s="101" customFormat="1" x14ac:dyDescent="0.25">
      <c r="A135" s="104"/>
      <c r="B135" s="104"/>
      <c r="C135" s="117"/>
      <c r="D135" s="102"/>
      <c r="E135" s="102"/>
      <c r="F135" s="102"/>
      <c r="G135" s="102"/>
      <c r="H135" s="102"/>
      <c r="I135" s="102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123"/>
      <c r="AP135" s="123"/>
      <c r="AQ135" s="123"/>
      <c r="AR135" s="123"/>
      <c r="AS135" s="123"/>
      <c r="AT135" s="123"/>
      <c r="AU135" s="123"/>
      <c r="AV135" s="123"/>
      <c r="AW135" s="123"/>
      <c r="AX135" s="123"/>
      <c r="AY135" s="123"/>
      <c r="AZ135" s="123"/>
      <c r="BA135" s="123"/>
      <c r="BB135" s="123"/>
      <c r="BC135" s="123"/>
      <c r="BD135" s="123"/>
      <c r="BE135" s="123"/>
      <c r="BF135" s="123"/>
      <c r="BG135" s="123"/>
      <c r="BH135" s="123"/>
      <c r="BI135" s="123"/>
      <c r="BJ135" s="123"/>
      <c r="BK135" s="123"/>
      <c r="BL135" s="123"/>
      <c r="BM135" s="123"/>
      <c r="BN135" s="123"/>
      <c r="BO135" s="123"/>
      <c r="BP135" s="123"/>
      <c r="BQ135" s="123"/>
      <c r="BR135" s="123"/>
      <c r="BS135" s="123"/>
      <c r="BT135" s="123"/>
      <c r="BU135" s="123"/>
      <c r="BV135" s="123"/>
      <c r="BW135" s="123"/>
      <c r="BX135" s="123"/>
      <c r="BY135" s="123"/>
      <c r="BZ135" s="123"/>
      <c r="CA135" s="123"/>
      <c r="CB135" s="123"/>
      <c r="CC135" s="123"/>
      <c r="CD135" s="123"/>
      <c r="CE135" s="123"/>
      <c r="CF135" s="123"/>
      <c r="CG135" s="123"/>
      <c r="CH135" s="123"/>
      <c r="CI135" s="123"/>
      <c r="CJ135" s="123"/>
      <c r="CK135" s="123"/>
      <c r="CL135" s="123"/>
      <c r="CM135" s="123"/>
      <c r="CN135" s="123"/>
      <c r="CO135" s="123"/>
      <c r="CP135" s="123"/>
      <c r="CQ135" s="123"/>
      <c r="CR135" s="123"/>
      <c r="CS135" s="123"/>
      <c r="CT135" s="123"/>
      <c r="CU135" s="123"/>
      <c r="CV135" s="123"/>
      <c r="CW135" s="123"/>
      <c r="CX135" s="123"/>
      <c r="CY135" s="123"/>
      <c r="CZ135" s="123"/>
      <c r="DA135" s="123"/>
      <c r="DB135" s="123"/>
      <c r="DC135" s="123"/>
      <c r="DD135" s="123"/>
      <c r="DE135" s="123"/>
      <c r="DF135" s="123"/>
      <c r="DG135" s="123"/>
      <c r="DH135" s="123"/>
      <c r="DI135" s="123"/>
      <c r="DJ135" s="123"/>
      <c r="DK135" s="123"/>
    </row>
    <row r="136" spans="1:115" s="101" customFormat="1" x14ac:dyDescent="0.25">
      <c r="A136" s="104"/>
      <c r="B136" s="104"/>
      <c r="C136" s="117"/>
      <c r="D136" s="102"/>
      <c r="E136" s="102"/>
      <c r="F136" s="102"/>
      <c r="G136" s="102"/>
      <c r="H136" s="102"/>
      <c r="I136" s="102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23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123"/>
      <c r="AP136" s="123"/>
      <c r="AQ136" s="123"/>
      <c r="AR136" s="123"/>
      <c r="AS136" s="123"/>
      <c r="AT136" s="123"/>
      <c r="AU136" s="123"/>
      <c r="AV136" s="123"/>
      <c r="AW136" s="123"/>
      <c r="AX136" s="123"/>
      <c r="AY136" s="123"/>
      <c r="AZ136" s="123"/>
      <c r="BA136" s="123"/>
      <c r="BB136" s="123"/>
      <c r="BC136" s="123"/>
      <c r="BD136" s="123"/>
      <c r="BE136" s="123"/>
      <c r="BF136" s="123"/>
      <c r="BG136" s="123"/>
      <c r="BH136" s="123"/>
      <c r="BI136" s="123"/>
      <c r="BJ136" s="123"/>
      <c r="BK136" s="123"/>
      <c r="BL136" s="123"/>
      <c r="BM136" s="123"/>
      <c r="BN136" s="123"/>
      <c r="BO136" s="123"/>
      <c r="BP136" s="123"/>
      <c r="BQ136" s="123"/>
      <c r="BR136" s="123"/>
      <c r="BS136" s="123"/>
      <c r="BT136" s="123"/>
      <c r="BU136" s="123"/>
      <c r="BV136" s="123"/>
      <c r="BW136" s="123"/>
      <c r="BX136" s="123"/>
      <c r="BY136" s="123"/>
      <c r="BZ136" s="123"/>
      <c r="CA136" s="123"/>
      <c r="CB136" s="123"/>
      <c r="CC136" s="123"/>
      <c r="CD136" s="123"/>
      <c r="CE136" s="123"/>
      <c r="CF136" s="123"/>
      <c r="CG136" s="123"/>
      <c r="CH136" s="123"/>
      <c r="CI136" s="123"/>
      <c r="CJ136" s="123"/>
      <c r="CK136" s="123"/>
      <c r="CL136" s="123"/>
      <c r="CM136" s="123"/>
      <c r="CN136" s="123"/>
      <c r="CO136" s="123"/>
      <c r="CP136" s="123"/>
      <c r="CQ136" s="123"/>
      <c r="CR136" s="123"/>
      <c r="CS136" s="123"/>
      <c r="CT136" s="123"/>
      <c r="CU136" s="123"/>
      <c r="CV136" s="123"/>
      <c r="CW136" s="123"/>
      <c r="CX136" s="123"/>
      <c r="CY136" s="123"/>
      <c r="CZ136" s="123"/>
      <c r="DA136" s="123"/>
      <c r="DB136" s="123"/>
      <c r="DC136" s="123"/>
      <c r="DD136" s="123"/>
      <c r="DE136" s="123"/>
      <c r="DF136" s="123"/>
      <c r="DG136" s="123"/>
      <c r="DH136" s="123"/>
      <c r="DI136" s="123"/>
      <c r="DJ136" s="123"/>
      <c r="DK136" s="123"/>
    </row>
    <row r="137" spans="1:115" s="101" customFormat="1" x14ac:dyDescent="0.25">
      <c r="A137" s="104"/>
      <c r="B137" s="104"/>
      <c r="C137" s="117"/>
      <c r="D137" s="102"/>
      <c r="E137" s="102"/>
      <c r="F137" s="102"/>
      <c r="G137" s="102"/>
      <c r="H137" s="102"/>
      <c r="I137" s="102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123"/>
      <c r="AP137" s="123"/>
      <c r="AQ137" s="123"/>
      <c r="AR137" s="123"/>
      <c r="AS137" s="123"/>
      <c r="AT137" s="123"/>
      <c r="AU137" s="123"/>
      <c r="AV137" s="123"/>
      <c r="AW137" s="123"/>
      <c r="AX137" s="123"/>
      <c r="AY137" s="123"/>
      <c r="AZ137" s="123"/>
      <c r="BA137" s="123"/>
      <c r="BB137" s="123"/>
      <c r="BC137" s="123"/>
      <c r="BD137" s="123"/>
      <c r="BE137" s="123"/>
      <c r="BF137" s="123"/>
      <c r="BG137" s="123"/>
      <c r="BH137" s="123"/>
      <c r="BI137" s="123"/>
      <c r="BJ137" s="123"/>
      <c r="BK137" s="123"/>
      <c r="BL137" s="123"/>
      <c r="BM137" s="123"/>
      <c r="BN137" s="123"/>
      <c r="BO137" s="123"/>
      <c r="BP137" s="123"/>
      <c r="BQ137" s="123"/>
      <c r="BR137" s="123"/>
      <c r="BS137" s="123"/>
      <c r="BT137" s="123"/>
      <c r="BU137" s="123"/>
      <c r="BV137" s="123"/>
      <c r="BW137" s="123"/>
      <c r="BX137" s="123"/>
      <c r="BY137" s="123"/>
      <c r="BZ137" s="123"/>
      <c r="CA137" s="123"/>
      <c r="CB137" s="123"/>
      <c r="CC137" s="123"/>
      <c r="CD137" s="123"/>
      <c r="CE137" s="123"/>
      <c r="CF137" s="123"/>
      <c r="CG137" s="123"/>
      <c r="CH137" s="123"/>
      <c r="CI137" s="123"/>
      <c r="CJ137" s="123"/>
      <c r="CK137" s="123"/>
      <c r="CL137" s="123"/>
      <c r="CM137" s="123"/>
      <c r="CN137" s="123"/>
      <c r="CO137" s="123"/>
      <c r="CP137" s="123"/>
      <c r="CQ137" s="123"/>
      <c r="CR137" s="123"/>
      <c r="CS137" s="123"/>
      <c r="CT137" s="123"/>
      <c r="CU137" s="123"/>
      <c r="CV137" s="123"/>
      <c r="CW137" s="123"/>
      <c r="CX137" s="123"/>
      <c r="CY137" s="123"/>
      <c r="CZ137" s="123"/>
      <c r="DA137" s="123"/>
      <c r="DB137" s="123"/>
      <c r="DC137" s="123"/>
      <c r="DD137" s="123"/>
      <c r="DE137" s="123"/>
      <c r="DF137" s="123"/>
      <c r="DG137" s="123"/>
      <c r="DH137" s="123"/>
      <c r="DI137" s="123"/>
      <c r="DJ137" s="123"/>
      <c r="DK137" s="123"/>
    </row>
    <row r="138" spans="1:115" s="101" customFormat="1" x14ac:dyDescent="0.25">
      <c r="A138" s="104"/>
      <c r="B138" s="104"/>
      <c r="C138" s="117"/>
      <c r="D138" s="102"/>
      <c r="E138" s="102"/>
      <c r="F138" s="102"/>
      <c r="G138" s="102"/>
      <c r="H138" s="102"/>
      <c r="I138" s="102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123"/>
      <c r="AP138" s="123"/>
      <c r="AQ138" s="123"/>
      <c r="AR138" s="123"/>
      <c r="AS138" s="123"/>
      <c r="AT138" s="123"/>
      <c r="AU138" s="123"/>
      <c r="AV138" s="123"/>
      <c r="AW138" s="123"/>
      <c r="AX138" s="123"/>
      <c r="AY138" s="123"/>
      <c r="AZ138" s="123"/>
      <c r="BA138" s="123"/>
      <c r="BB138" s="123"/>
      <c r="BC138" s="123"/>
      <c r="BD138" s="123"/>
      <c r="BE138" s="123"/>
      <c r="BF138" s="123"/>
      <c r="BG138" s="123"/>
      <c r="BH138" s="123"/>
      <c r="BI138" s="123"/>
      <c r="BJ138" s="123"/>
      <c r="BK138" s="123"/>
      <c r="BL138" s="123"/>
      <c r="BM138" s="123"/>
      <c r="BN138" s="123"/>
      <c r="BO138" s="123"/>
      <c r="BP138" s="123"/>
      <c r="BQ138" s="123"/>
      <c r="BR138" s="123"/>
      <c r="BS138" s="123"/>
      <c r="BT138" s="123"/>
      <c r="BU138" s="123"/>
      <c r="BV138" s="123"/>
      <c r="BW138" s="123"/>
      <c r="BX138" s="123"/>
      <c r="BY138" s="123"/>
      <c r="BZ138" s="123"/>
      <c r="CA138" s="123"/>
      <c r="CB138" s="123"/>
      <c r="CC138" s="123"/>
      <c r="CD138" s="123"/>
      <c r="CE138" s="123"/>
      <c r="CF138" s="123"/>
      <c r="CG138" s="123"/>
      <c r="CH138" s="123"/>
      <c r="CI138" s="123"/>
      <c r="CJ138" s="123"/>
      <c r="CK138" s="123"/>
      <c r="CL138" s="123"/>
      <c r="CM138" s="123"/>
      <c r="CN138" s="123"/>
      <c r="CO138" s="123"/>
      <c r="CP138" s="123"/>
      <c r="CQ138" s="123"/>
      <c r="CR138" s="123"/>
      <c r="CS138" s="123"/>
      <c r="CT138" s="123"/>
      <c r="CU138" s="123"/>
      <c r="CV138" s="123"/>
      <c r="CW138" s="123"/>
      <c r="CX138" s="123"/>
      <c r="CY138" s="123"/>
      <c r="CZ138" s="123"/>
      <c r="DA138" s="123"/>
      <c r="DB138" s="123"/>
      <c r="DC138" s="123"/>
      <c r="DD138" s="123"/>
      <c r="DE138" s="123"/>
      <c r="DF138" s="123"/>
      <c r="DG138" s="123"/>
      <c r="DH138" s="123"/>
      <c r="DI138" s="123"/>
      <c r="DJ138" s="123"/>
      <c r="DK138" s="123"/>
    </row>
    <row r="139" spans="1:115" s="101" customFormat="1" x14ac:dyDescent="0.25">
      <c r="A139" s="104"/>
      <c r="B139" s="104"/>
      <c r="C139" s="117"/>
      <c r="D139" s="102"/>
      <c r="E139" s="102"/>
      <c r="F139" s="102"/>
      <c r="G139" s="102"/>
      <c r="H139" s="102"/>
      <c r="I139" s="102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3"/>
      <c r="AE139" s="123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123"/>
      <c r="AP139" s="123"/>
      <c r="AQ139" s="123"/>
      <c r="AR139" s="123"/>
      <c r="AS139" s="123"/>
      <c r="AT139" s="123"/>
      <c r="AU139" s="123"/>
      <c r="AV139" s="123"/>
      <c r="AW139" s="123"/>
      <c r="AX139" s="123"/>
      <c r="AY139" s="123"/>
      <c r="AZ139" s="123"/>
      <c r="BA139" s="123"/>
      <c r="BB139" s="123"/>
      <c r="BC139" s="123"/>
      <c r="BD139" s="123"/>
      <c r="BE139" s="123"/>
      <c r="BF139" s="123"/>
      <c r="BG139" s="123"/>
      <c r="BH139" s="123"/>
      <c r="BI139" s="123"/>
      <c r="BJ139" s="123"/>
      <c r="BK139" s="123"/>
      <c r="BL139" s="123"/>
      <c r="BM139" s="123"/>
      <c r="BN139" s="123"/>
      <c r="BO139" s="123"/>
      <c r="BP139" s="123"/>
      <c r="BQ139" s="123"/>
      <c r="BR139" s="123"/>
      <c r="BS139" s="123"/>
      <c r="BT139" s="123"/>
      <c r="BU139" s="123"/>
      <c r="BV139" s="123"/>
      <c r="BW139" s="123"/>
      <c r="BX139" s="123"/>
      <c r="BY139" s="123"/>
      <c r="BZ139" s="123"/>
      <c r="CA139" s="123"/>
      <c r="CB139" s="123"/>
      <c r="CC139" s="123"/>
      <c r="CD139" s="123"/>
      <c r="CE139" s="123"/>
      <c r="CF139" s="123"/>
      <c r="CG139" s="123"/>
      <c r="CH139" s="123"/>
      <c r="CI139" s="123"/>
      <c r="CJ139" s="123"/>
      <c r="CK139" s="123"/>
      <c r="CL139" s="123"/>
      <c r="CM139" s="123"/>
      <c r="CN139" s="123"/>
      <c r="CO139" s="123"/>
      <c r="CP139" s="123"/>
      <c r="CQ139" s="123"/>
      <c r="CR139" s="123"/>
      <c r="CS139" s="123"/>
      <c r="CT139" s="123"/>
      <c r="CU139" s="123"/>
      <c r="CV139" s="123"/>
      <c r="CW139" s="123"/>
      <c r="CX139" s="123"/>
      <c r="CY139" s="123"/>
      <c r="CZ139" s="123"/>
      <c r="DA139" s="123"/>
      <c r="DB139" s="123"/>
      <c r="DC139" s="123"/>
      <c r="DD139" s="123"/>
      <c r="DE139" s="123"/>
      <c r="DF139" s="123"/>
      <c r="DG139" s="123"/>
      <c r="DH139" s="123"/>
      <c r="DI139" s="123"/>
      <c r="DJ139" s="123"/>
      <c r="DK139" s="123"/>
    </row>
    <row r="140" spans="1:115" s="101" customFormat="1" x14ac:dyDescent="0.25">
      <c r="A140" s="104"/>
      <c r="B140" s="104"/>
      <c r="C140" s="117"/>
      <c r="D140" s="102"/>
      <c r="E140" s="102"/>
      <c r="F140" s="102"/>
      <c r="G140" s="102"/>
      <c r="H140" s="102"/>
      <c r="I140" s="102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123"/>
      <c r="AE140" s="123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123"/>
      <c r="AP140" s="123"/>
      <c r="AQ140" s="123"/>
      <c r="AR140" s="123"/>
      <c r="AS140" s="123"/>
      <c r="AT140" s="123"/>
      <c r="AU140" s="123"/>
      <c r="AV140" s="123"/>
      <c r="AW140" s="123"/>
      <c r="AX140" s="123"/>
      <c r="AY140" s="123"/>
      <c r="AZ140" s="123"/>
      <c r="BA140" s="123"/>
      <c r="BB140" s="123"/>
      <c r="BC140" s="123"/>
      <c r="BD140" s="123"/>
      <c r="BE140" s="123"/>
      <c r="BF140" s="123"/>
      <c r="BG140" s="123"/>
      <c r="BH140" s="123"/>
      <c r="BI140" s="123"/>
      <c r="BJ140" s="123"/>
      <c r="BK140" s="123"/>
      <c r="BL140" s="123"/>
      <c r="BM140" s="123"/>
      <c r="BN140" s="123"/>
      <c r="BO140" s="123"/>
      <c r="BP140" s="123"/>
      <c r="BQ140" s="123"/>
      <c r="BR140" s="123"/>
      <c r="BS140" s="123"/>
      <c r="BT140" s="123"/>
      <c r="BU140" s="123"/>
      <c r="BV140" s="123"/>
      <c r="BW140" s="123"/>
      <c r="BX140" s="123"/>
      <c r="BY140" s="123"/>
      <c r="BZ140" s="123"/>
      <c r="CA140" s="123"/>
      <c r="CB140" s="123"/>
      <c r="CC140" s="123"/>
      <c r="CD140" s="123"/>
      <c r="CE140" s="123"/>
      <c r="CF140" s="123"/>
      <c r="CG140" s="123"/>
      <c r="CH140" s="123"/>
      <c r="CI140" s="123"/>
      <c r="CJ140" s="123"/>
      <c r="CK140" s="123"/>
      <c r="CL140" s="123"/>
      <c r="CM140" s="123"/>
      <c r="CN140" s="123"/>
      <c r="CO140" s="123"/>
      <c r="CP140" s="123"/>
      <c r="CQ140" s="123"/>
      <c r="CR140" s="123"/>
      <c r="CS140" s="123"/>
      <c r="CT140" s="123"/>
      <c r="CU140" s="123"/>
      <c r="CV140" s="123"/>
      <c r="CW140" s="123"/>
      <c r="CX140" s="123"/>
      <c r="CY140" s="123"/>
      <c r="CZ140" s="123"/>
      <c r="DA140" s="123"/>
      <c r="DB140" s="123"/>
      <c r="DC140" s="123"/>
      <c r="DD140" s="123"/>
      <c r="DE140" s="123"/>
      <c r="DF140" s="123"/>
      <c r="DG140" s="123"/>
      <c r="DH140" s="123"/>
      <c r="DI140" s="123"/>
      <c r="DJ140" s="123"/>
      <c r="DK140" s="123"/>
    </row>
    <row r="141" spans="1:115" s="101" customFormat="1" x14ac:dyDescent="0.25">
      <c r="A141" s="104"/>
      <c r="B141" s="104"/>
      <c r="C141" s="117"/>
      <c r="D141" s="102"/>
      <c r="E141" s="102"/>
      <c r="F141" s="102"/>
      <c r="G141" s="102"/>
      <c r="H141" s="102"/>
      <c r="I141" s="102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  <c r="AA141" s="123"/>
      <c r="AB141" s="123"/>
      <c r="AC141" s="123"/>
      <c r="AD141" s="123"/>
      <c r="AE141" s="123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123"/>
      <c r="AP141" s="123"/>
      <c r="AQ141" s="123"/>
      <c r="AR141" s="123"/>
      <c r="AS141" s="123"/>
      <c r="AT141" s="123"/>
      <c r="AU141" s="123"/>
      <c r="AV141" s="123"/>
      <c r="AW141" s="123"/>
      <c r="AX141" s="123"/>
      <c r="AY141" s="123"/>
      <c r="AZ141" s="123"/>
      <c r="BA141" s="123"/>
      <c r="BB141" s="123"/>
      <c r="BC141" s="123"/>
      <c r="BD141" s="123"/>
      <c r="BE141" s="123"/>
      <c r="BF141" s="123"/>
      <c r="BG141" s="123"/>
      <c r="BH141" s="123"/>
      <c r="BI141" s="123"/>
      <c r="BJ141" s="123"/>
      <c r="BK141" s="123"/>
      <c r="BL141" s="123"/>
      <c r="BM141" s="123"/>
      <c r="BN141" s="123"/>
      <c r="BO141" s="123"/>
      <c r="BP141" s="123"/>
      <c r="BQ141" s="123"/>
      <c r="BR141" s="123"/>
      <c r="BS141" s="123"/>
      <c r="BT141" s="123"/>
      <c r="BU141" s="123"/>
      <c r="BV141" s="123"/>
      <c r="BW141" s="123"/>
      <c r="BX141" s="123"/>
      <c r="BY141" s="123"/>
      <c r="BZ141" s="123"/>
      <c r="CA141" s="123"/>
      <c r="CB141" s="123"/>
      <c r="CC141" s="123"/>
      <c r="CD141" s="123"/>
      <c r="CE141" s="123"/>
      <c r="CF141" s="123"/>
      <c r="CG141" s="123"/>
      <c r="CH141" s="123"/>
      <c r="CI141" s="123"/>
      <c r="CJ141" s="123"/>
      <c r="CK141" s="123"/>
      <c r="CL141" s="123"/>
      <c r="CM141" s="123"/>
      <c r="CN141" s="123"/>
      <c r="CO141" s="123"/>
      <c r="CP141" s="123"/>
      <c r="CQ141" s="123"/>
      <c r="CR141" s="123"/>
      <c r="CS141" s="123"/>
      <c r="CT141" s="123"/>
      <c r="CU141" s="123"/>
      <c r="CV141" s="123"/>
      <c r="CW141" s="123"/>
      <c r="CX141" s="123"/>
      <c r="CY141" s="123"/>
      <c r="CZ141" s="123"/>
      <c r="DA141" s="123"/>
      <c r="DB141" s="123"/>
      <c r="DC141" s="123"/>
      <c r="DD141" s="123"/>
      <c r="DE141" s="123"/>
      <c r="DF141" s="123"/>
      <c r="DG141" s="123"/>
      <c r="DH141" s="123"/>
      <c r="DI141" s="123"/>
      <c r="DJ141" s="123"/>
      <c r="DK141" s="123"/>
    </row>
    <row r="142" spans="1:115" s="101" customFormat="1" x14ac:dyDescent="0.25">
      <c r="A142" s="104"/>
      <c r="B142" s="104"/>
      <c r="C142" s="117"/>
      <c r="D142" s="102"/>
      <c r="E142" s="102"/>
      <c r="F142" s="102"/>
      <c r="G142" s="102"/>
      <c r="H142" s="102"/>
      <c r="I142" s="102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123"/>
      <c r="AP142" s="123"/>
      <c r="AQ142" s="123"/>
      <c r="AR142" s="123"/>
      <c r="AS142" s="123"/>
      <c r="AT142" s="123"/>
      <c r="AU142" s="123"/>
      <c r="AV142" s="123"/>
      <c r="AW142" s="123"/>
      <c r="AX142" s="123"/>
      <c r="AY142" s="123"/>
      <c r="AZ142" s="123"/>
      <c r="BA142" s="123"/>
      <c r="BB142" s="123"/>
      <c r="BC142" s="123"/>
      <c r="BD142" s="123"/>
      <c r="BE142" s="123"/>
      <c r="BF142" s="123"/>
      <c r="BG142" s="123"/>
      <c r="BH142" s="123"/>
      <c r="BI142" s="123"/>
      <c r="BJ142" s="123"/>
      <c r="BK142" s="123"/>
      <c r="BL142" s="123"/>
      <c r="BM142" s="123"/>
      <c r="BN142" s="123"/>
      <c r="BO142" s="123"/>
      <c r="BP142" s="123"/>
      <c r="BQ142" s="123"/>
      <c r="BR142" s="123"/>
      <c r="BS142" s="123"/>
      <c r="BT142" s="123"/>
      <c r="BU142" s="123"/>
      <c r="BV142" s="123"/>
      <c r="BW142" s="123"/>
      <c r="BX142" s="123"/>
      <c r="BY142" s="123"/>
      <c r="BZ142" s="123"/>
      <c r="CA142" s="123"/>
      <c r="CB142" s="123"/>
      <c r="CC142" s="123"/>
      <c r="CD142" s="123"/>
      <c r="CE142" s="123"/>
      <c r="CF142" s="123"/>
      <c r="CG142" s="123"/>
      <c r="CH142" s="123"/>
      <c r="CI142" s="123"/>
      <c r="CJ142" s="123"/>
      <c r="CK142" s="123"/>
      <c r="CL142" s="123"/>
      <c r="CM142" s="123"/>
      <c r="CN142" s="123"/>
      <c r="CO142" s="123"/>
      <c r="CP142" s="123"/>
      <c r="CQ142" s="123"/>
      <c r="CR142" s="123"/>
      <c r="CS142" s="123"/>
      <c r="CT142" s="123"/>
      <c r="CU142" s="123"/>
      <c r="CV142" s="123"/>
      <c r="CW142" s="123"/>
      <c r="CX142" s="123"/>
      <c r="CY142" s="123"/>
      <c r="CZ142" s="123"/>
      <c r="DA142" s="123"/>
      <c r="DB142" s="123"/>
      <c r="DC142" s="123"/>
      <c r="DD142" s="123"/>
      <c r="DE142" s="123"/>
      <c r="DF142" s="123"/>
      <c r="DG142" s="123"/>
      <c r="DH142" s="123"/>
      <c r="DI142" s="123"/>
      <c r="DJ142" s="123"/>
      <c r="DK142" s="123"/>
    </row>
    <row r="143" spans="1:115" s="101" customFormat="1" x14ac:dyDescent="0.25">
      <c r="A143" s="104"/>
      <c r="B143" s="104"/>
      <c r="C143" s="117"/>
      <c r="D143" s="102"/>
      <c r="E143" s="102"/>
      <c r="F143" s="102"/>
      <c r="G143" s="102"/>
      <c r="H143" s="102"/>
      <c r="I143" s="102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123"/>
      <c r="AP143" s="123"/>
      <c r="AQ143" s="123"/>
      <c r="AR143" s="123"/>
      <c r="AS143" s="123"/>
      <c r="AT143" s="123"/>
      <c r="AU143" s="123"/>
      <c r="AV143" s="123"/>
      <c r="AW143" s="123"/>
      <c r="AX143" s="123"/>
      <c r="AY143" s="123"/>
      <c r="AZ143" s="123"/>
      <c r="BA143" s="123"/>
      <c r="BB143" s="123"/>
      <c r="BC143" s="123"/>
      <c r="BD143" s="123"/>
      <c r="BE143" s="123"/>
      <c r="BF143" s="123"/>
      <c r="BG143" s="123"/>
      <c r="BH143" s="123"/>
      <c r="BI143" s="123"/>
      <c r="BJ143" s="123"/>
      <c r="BK143" s="123"/>
      <c r="BL143" s="123"/>
      <c r="BM143" s="123"/>
      <c r="BN143" s="123"/>
      <c r="BO143" s="123"/>
      <c r="BP143" s="123"/>
      <c r="BQ143" s="123"/>
      <c r="BR143" s="123"/>
      <c r="BS143" s="123"/>
      <c r="BT143" s="123"/>
      <c r="BU143" s="123"/>
      <c r="BV143" s="123"/>
      <c r="BW143" s="123"/>
      <c r="BX143" s="123"/>
      <c r="BY143" s="123"/>
      <c r="BZ143" s="123"/>
      <c r="CA143" s="123"/>
      <c r="CB143" s="123"/>
      <c r="CC143" s="123"/>
      <c r="CD143" s="123"/>
      <c r="CE143" s="123"/>
      <c r="CF143" s="123"/>
      <c r="CG143" s="123"/>
      <c r="CH143" s="123"/>
      <c r="CI143" s="123"/>
      <c r="CJ143" s="123"/>
      <c r="CK143" s="123"/>
      <c r="CL143" s="123"/>
      <c r="CM143" s="123"/>
      <c r="CN143" s="123"/>
      <c r="CO143" s="123"/>
      <c r="CP143" s="123"/>
      <c r="CQ143" s="123"/>
      <c r="CR143" s="123"/>
      <c r="CS143" s="123"/>
      <c r="CT143" s="123"/>
      <c r="CU143" s="123"/>
      <c r="CV143" s="123"/>
      <c r="CW143" s="123"/>
      <c r="CX143" s="123"/>
      <c r="CY143" s="123"/>
      <c r="CZ143" s="123"/>
      <c r="DA143" s="123"/>
      <c r="DB143" s="123"/>
      <c r="DC143" s="123"/>
      <c r="DD143" s="123"/>
      <c r="DE143" s="123"/>
      <c r="DF143" s="123"/>
      <c r="DG143" s="123"/>
      <c r="DH143" s="123"/>
      <c r="DI143" s="123"/>
      <c r="DJ143" s="123"/>
      <c r="DK143" s="123"/>
    </row>
    <row r="144" spans="1:115" s="101" customFormat="1" x14ac:dyDescent="0.25">
      <c r="A144" s="104"/>
      <c r="B144" s="104"/>
      <c r="C144" s="117"/>
      <c r="D144" s="102"/>
      <c r="E144" s="102"/>
      <c r="F144" s="102"/>
      <c r="G144" s="102"/>
      <c r="H144" s="102"/>
      <c r="I144" s="102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3"/>
      <c r="AE144" s="123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123"/>
      <c r="AP144" s="123"/>
      <c r="AQ144" s="123"/>
      <c r="AR144" s="123"/>
      <c r="AS144" s="123"/>
      <c r="AT144" s="123"/>
      <c r="AU144" s="123"/>
      <c r="AV144" s="123"/>
      <c r="AW144" s="123"/>
      <c r="AX144" s="123"/>
      <c r="AY144" s="123"/>
      <c r="AZ144" s="123"/>
      <c r="BA144" s="123"/>
      <c r="BB144" s="123"/>
      <c r="BC144" s="123"/>
      <c r="BD144" s="123"/>
      <c r="BE144" s="123"/>
      <c r="BF144" s="123"/>
      <c r="BG144" s="123"/>
      <c r="BH144" s="123"/>
      <c r="BI144" s="123"/>
      <c r="BJ144" s="123"/>
      <c r="BK144" s="123"/>
      <c r="BL144" s="123"/>
      <c r="BM144" s="123"/>
      <c r="BN144" s="123"/>
      <c r="BO144" s="123"/>
      <c r="BP144" s="123"/>
      <c r="BQ144" s="123"/>
      <c r="BR144" s="123"/>
      <c r="BS144" s="123"/>
      <c r="BT144" s="123"/>
      <c r="BU144" s="123"/>
      <c r="BV144" s="123"/>
      <c r="BW144" s="123"/>
      <c r="BX144" s="123"/>
      <c r="BY144" s="123"/>
      <c r="BZ144" s="123"/>
      <c r="CA144" s="123"/>
      <c r="CB144" s="123"/>
      <c r="CC144" s="123"/>
      <c r="CD144" s="123"/>
      <c r="CE144" s="123"/>
      <c r="CF144" s="123"/>
      <c r="CG144" s="123"/>
      <c r="CH144" s="123"/>
      <c r="CI144" s="123"/>
      <c r="CJ144" s="123"/>
      <c r="CK144" s="123"/>
      <c r="CL144" s="123"/>
      <c r="CM144" s="123"/>
      <c r="CN144" s="123"/>
      <c r="CO144" s="123"/>
      <c r="CP144" s="123"/>
      <c r="CQ144" s="123"/>
      <c r="CR144" s="123"/>
      <c r="CS144" s="123"/>
      <c r="CT144" s="123"/>
      <c r="CU144" s="123"/>
      <c r="CV144" s="123"/>
      <c r="CW144" s="123"/>
      <c r="CX144" s="123"/>
      <c r="CY144" s="123"/>
      <c r="CZ144" s="123"/>
      <c r="DA144" s="123"/>
      <c r="DB144" s="123"/>
      <c r="DC144" s="123"/>
      <c r="DD144" s="123"/>
      <c r="DE144" s="123"/>
      <c r="DF144" s="123"/>
      <c r="DG144" s="123"/>
      <c r="DH144" s="123"/>
      <c r="DI144" s="123"/>
      <c r="DJ144" s="123"/>
      <c r="DK144" s="123"/>
    </row>
    <row r="145" spans="1:115" s="101" customFormat="1" x14ac:dyDescent="0.25">
      <c r="A145" s="104"/>
      <c r="B145" s="104"/>
      <c r="C145" s="117"/>
      <c r="D145" s="102"/>
      <c r="E145" s="102"/>
      <c r="F145" s="102"/>
      <c r="G145" s="102"/>
      <c r="H145" s="102"/>
      <c r="I145" s="102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123"/>
      <c r="AP145" s="123"/>
      <c r="AQ145" s="123"/>
      <c r="AR145" s="123"/>
      <c r="AS145" s="123"/>
      <c r="AT145" s="123"/>
      <c r="AU145" s="123"/>
      <c r="AV145" s="123"/>
      <c r="AW145" s="123"/>
      <c r="AX145" s="123"/>
      <c r="AY145" s="123"/>
      <c r="AZ145" s="123"/>
      <c r="BA145" s="123"/>
      <c r="BB145" s="123"/>
      <c r="BC145" s="123"/>
      <c r="BD145" s="123"/>
      <c r="BE145" s="123"/>
      <c r="BF145" s="123"/>
      <c r="BG145" s="123"/>
      <c r="BH145" s="123"/>
      <c r="BI145" s="123"/>
      <c r="BJ145" s="123"/>
      <c r="BK145" s="123"/>
      <c r="BL145" s="123"/>
      <c r="BM145" s="123"/>
      <c r="BN145" s="123"/>
      <c r="BO145" s="123"/>
      <c r="BP145" s="123"/>
      <c r="BQ145" s="123"/>
      <c r="BR145" s="123"/>
      <c r="BS145" s="123"/>
      <c r="BT145" s="123"/>
      <c r="BU145" s="123"/>
      <c r="BV145" s="123"/>
      <c r="BW145" s="123"/>
      <c r="BX145" s="123"/>
      <c r="BY145" s="123"/>
      <c r="BZ145" s="123"/>
      <c r="CA145" s="123"/>
      <c r="CB145" s="123"/>
      <c r="CC145" s="123"/>
      <c r="CD145" s="123"/>
      <c r="CE145" s="123"/>
      <c r="CF145" s="123"/>
      <c r="CG145" s="123"/>
      <c r="CH145" s="123"/>
      <c r="CI145" s="123"/>
      <c r="CJ145" s="123"/>
      <c r="CK145" s="123"/>
      <c r="CL145" s="123"/>
      <c r="CM145" s="123"/>
      <c r="CN145" s="123"/>
      <c r="CO145" s="123"/>
      <c r="CP145" s="123"/>
      <c r="CQ145" s="123"/>
      <c r="CR145" s="123"/>
      <c r="CS145" s="123"/>
      <c r="CT145" s="123"/>
      <c r="CU145" s="123"/>
      <c r="CV145" s="123"/>
      <c r="CW145" s="123"/>
      <c r="CX145" s="123"/>
      <c r="CY145" s="123"/>
      <c r="CZ145" s="123"/>
      <c r="DA145" s="123"/>
      <c r="DB145" s="123"/>
      <c r="DC145" s="123"/>
      <c r="DD145" s="123"/>
      <c r="DE145" s="123"/>
      <c r="DF145" s="123"/>
      <c r="DG145" s="123"/>
      <c r="DH145" s="123"/>
      <c r="DI145" s="123"/>
      <c r="DJ145" s="123"/>
      <c r="DK145" s="123"/>
    </row>
    <row r="146" spans="1:115" s="101" customFormat="1" x14ac:dyDescent="0.25">
      <c r="A146" s="104"/>
      <c r="B146" s="104"/>
      <c r="C146" s="117"/>
      <c r="D146" s="102"/>
      <c r="E146" s="102"/>
      <c r="F146" s="102"/>
      <c r="G146" s="102"/>
      <c r="H146" s="102"/>
      <c r="I146" s="102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123"/>
      <c r="AP146" s="123"/>
      <c r="AQ146" s="123"/>
      <c r="AR146" s="123"/>
      <c r="AS146" s="123"/>
      <c r="AT146" s="123"/>
      <c r="AU146" s="123"/>
      <c r="AV146" s="123"/>
      <c r="AW146" s="123"/>
      <c r="AX146" s="123"/>
      <c r="AY146" s="123"/>
      <c r="AZ146" s="123"/>
      <c r="BA146" s="123"/>
      <c r="BB146" s="123"/>
      <c r="BC146" s="123"/>
      <c r="BD146" s="123"/>
      <c r="BE146" s="123"/>
      <c r="BF146" s="123"/>
      <c r="BG146" s="123"/>
      <c r="BH146" s="123"/>
      <c r="BI146" s="123"/>
      <c r="BJ146" s="123"/>
      <c r="BK146" s="123"/>
      <c r="BL146" s="123"/>
      <c r="BM146" s="123"/>
      <c r="BN146" s="123"/>
      <c r="BO146" s="123"/>
      <c r="BP146" s="123"/>
      <c r="BQ146" s="123"/>
      <c r="BR146" s="123"/>
      <c r="BS146" s="123"/>
      <c r="BT146" s="123"/>
      <c r="BU146" s="123"/>
      <c r="BV146" s="123"/>
      <c r="BW146" s="123"/>
      <c r="BX146" s="123"/>
      <c r="BY146" s="123"/>
      <c r="BZ146" s="123"/>
      <c r="CA146" s="123"/>
      <c r="CB146" s="123"/>
      <c r="CC146" s="123"/>
      <c r="CD146" s="123"/>
      <c r="CE146" s="123"/>
      <c r="CF146" s="123"/>
      <c r="CG146" s="123"/>
      <c r="CH146" s="123"/>
      <c r="CI146" s="123"/>
      <c r="CJ146" s="123"/>
      <c r="CK146" s="123"/>
      <c r="CL146" s="123"/>
      <c r="CM146" s="123"/>
      <c r="CN146" s="123"/>
      <c r="CO146" s="123"/>
      <c r="CP146" s="123"/>
      <c r="CQ146" s="123"/>
      <c r="CR146" s="123"/>
      <c r="CS146" s="123"/>
      <c r="CT146" s="123"/>
      <c r="CU146" s="123"/>
      <c r="CV146" s="123"/>
      <c r="CW146" s="123"/>
      <c r="CX146" s="123"/>
      <c r="CY146" s="123"/>
      <c r="CZ146" s="123"/>
      <c r="DA146" s="123"/>
      <c r="DB146" s="123"/>
      <c r="DC146" s="123"/>
      <c r="DD146" s="123"/>
      <c r="DE146" s="123"/>
      <c r="DF146" s="123"/>
      <c r="DG146" s="123"/>
      <c r="DH146" s="123"/>
      <c r="DI146" s="123"/>
      <c r="DJ146" s="123"/>
      <c r="DK146" s="123"/>
    </row>
    <row r="147" spans="1:115" s="101" customFormat="1" x14ac:dyDescent="0.25">
      <c r="A147" s="18"/>
      <c r="B147" s="18"/>
      <c r="C147" s="117"/>
      <c r="D147" s="100"/>
      <c r="E147" s="100"/>
      <c r="F147" s="100"/>
      <c r="G147" s="100"/>
      <c r="H147" s="100"/>
      <c r="I147" s="102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  <c r="AC147" s="123"/>
      <c r="AD147" s="123"/>
      <c r="AE147" s="123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123"/>
      <c r="AP147" s="123"/>
      <c r="AQ147" s="123"/>
      <c r="AR147" s="123"/>
      <c r="AS147" s="123"/>
      <c r="AT147" s="123"/>
      <c r="AU147" s="123"/>
      <c r="AV147" s="123"/>
      <c r="AW147" s="123"/>
      <c r="AX147" s="123"/>
      <c r="AY147" s="123"/>
      <c r="AZ147" s="123"/>
      <c r="BA147" s="123"/>
      <c r="BB147" s="123"/>
      <c r="BC147" s="123"/>
      <c r="BD147" s="123"/>
      <c r="BE147" s="123"/>
      <c r="BF147" s="123"/>
      <c r="BG147" s="123"/>
      <c r="BH147" s="123"/>
      <c r="BI147" s="123"/>
      <c r="BJ147" s="123"/>
      <c r="BK147" s="123"/>
      <c r="BL147" s="123"/>
      <c r="BM147" s="123"/>
      <c r="BN147" s="123"/>
      <c r="BO147" s="123"/>
      <c r="BP147" s="123"/>
      <c r="BQ147" s="123"/>
      <c r="BR147" s="123"/>
      <c r="BS147" s="123"/>
      <c r="BT147" s="123"/>
      <c r="BU147" s="123"/>
      <c r="BV147" s="123"/>
      <c r="BW147" s="123"/>
      <c r="BX147" s="123"/>
      <c r="BY147" s="123"/>
      <c r="BZ147" s="123"/>
      <c r="CA147" s="123"/>
      <c r="CB147" s="123"/>
      <c r="CC147" s="123"/>
      <c r="CD147" s="123"/>
      <c r="CE147" s="123"/>
      <c r="CF147" s="123"/>
      <c r="CG147" s="123"/>
      <c r="CH147" s="123"/>
      <c r="CI147" s="123"/>
      <c r="CJ147" s="123"/>
      <c r="CK147" s="123"/>
      <c r="CL147" s="123"/>
      <c r="CM147" s="123"/>
      <c r="CN147" s="123"/>
      <c r="CO147" s="123"/>
      <c r="CP147" s="123"/>
      <c r="CQ147" s="123"/>
      <c r="CR147" s="123"/>
      <c r="CS147" s="123"/>
      <c r="CT147" s="123"/>
      <c r="CU147" s="123"/>
      <c r="CV147" s="123"/>
      <c r="CW147" s="123"/>
      <c r="CX147" s="123"/>
      <c r="CY147" s="123"/>
      <c r="CZ147" s="123"/>
      <c r="DA147" s="123"/>
      <c r="DB147" s="123"/>
      <c r="DC147" s="123"/>
      <c r="DD147" s="123"/>
      <c r="DE147" s="123"/>
      <c r="DF147" s="123"/>
      <c r="DG147" s="123"/>
      <c r="DH147" s="123"/>
      <c r="DI147" s="123"/>
      <c r="DJ147" s="123"/>
      <c r="DK147" s="123"/>
    </row>
    <row r="148" spans="1:115" s="101" customFormat="1" x14ac:dyDescent="0.25">
      <c r="A148" s="18"/>
      <c r="B148" s="18"/>
      <c r="C148" s="117"/>
      <c r="D148" s="100"/>
      <c r="E148" s="100"/>
      <c r="F148" s="100"/>
      <c r="G148" s="100"/>
      <c r="H148" s="100"/>
      <c r="I148" s="102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123"/>
      <c r="AE148" s="123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123"/>
      <c r="AP148" s="123"/>
      <c r="AQ148" s="123"/>
      <c r="AR148" s="123"/>
      <c r="AS148" s="123"/>
      <c r="AT148" s="123"/>
      <c r="AU148" s="123"/>
      <c r="AV148" s="123"/>
      <c r="AW148" s="123"/>
      <c r="AX148" s="123"/>
      <c r="AY148" s="123"/>
      <c r="AZ148" s="123"/>
      <c r="BA148" s="123"/>
      <c r="BB148" s="123"/>
      <c r="BC148" s="123"/>
      <c r="BD148" s="123"/>
      <c r="BE148" s="123"/>
      <c r="BF148" s="123"/>
      <c r="BG148" s="123"/>
      <c r="BH148" s="123"/>
      <c r="BI148" s="123"/>
      <c r="BJ148" s="123"/>
      <c r="BK148" s="123"/>
      <c r="BL148" s="123"/>
      <c r="BM148" s="123"/>
      <c r="BN148" s="123"/>
      <c r="BO148" s="123"/>
      <c r="BP148" s="123"/>
      <c r="BQ148" s="123"/>
      <c r="BR148" s="123"/>
      <c r="BS148" s="123"/>
      <c r="BT148" s="123"/>
      <c r="BU148" s="123"/>
      <c r="BV148" s="123"/>
      <c r="BW148" s="123"/>
      <c r="BX148" s="123"/>
      <c r="BY148" s="123"/>
      <c r="BZ148" s="123"/>
      <c r="CA148" s="123"/>
      <c r="CB148" s="123"/>
      <c r="CC148" s="123"/>
      <c r="CD148" s="123"/>
      <c r="CE148" s="123"/>
      <c r="CF148" s="123"/>
      <c r="CG148" s="123"/>
      <c r="CH148" s="123"/>
      <c r="CI148" s="123"/>
      <c r="CJ148" s="123"/>
      <c r="CK148" s="123"/>
      <c r="CL148" s="123"/>
      <c r="CM148" s="123"/>
      <c r="CN148" s="123"/>
      <c r="CO148" s="123"/>
      <c r="CP148" s="123"/>
      <c r="CQ148" s="123"/>
      <c r="CR148" s="123"/>
      <c r="CS148" s="123"/>
      <c r="CT148" s="123"/>
      <c r="CU148" s="123"/>
      <c r="CV148" s="123"/>
      <c r="CW148" s="123"/>
      <c r="CX148" s="123"/>
      <c r="CY148" s="123"/>
      <c r="CZ148" s="123"/>
      <c r="DA148" s="123"/>
      <c r="DB148" s="123"/>
      <c r="DC148" s="123"/>
      <c r="DD148" s="123"/>
      <c r="DE148" s="123"/>
      <c r="DF148" s="123"/>
      <c r="DG148" s="123"/>
      <c r="DH148" s="123"/>
      <c r="DI148" s="123"/>
      <c r="DJ148" s="123"/>
      <c r="DK148" s="123"/>
    </row>
    <row r="149" spans="1:115" x14ac:dyDescent="0.25">
      <c r="S149" s="123"/>
      <c r="T149" s="123"/>
      <c r="U149" s="123"/>
      <c r="V149" s="123"/>
      <c r="W149" s="123"/>
      <c r="X149" s="123"/>
      <c r="Y149" s="123"/>
      <c r="Z149" s="123"/>
      <c r="AA149" s="123"/>
      <c r="AB149" s="123"/>
      <c r="AC149" s="123"/>
      <c r="AD149" s="123"/>
      <c r="AE149" s="123"/>
      <c r="AF149" s="123"/>
    </row>
  </sheetData>
  <mergeCells count="1">
    <mergeCell ref="D1:H1"/>
  </mergeCells>
  <pageMargins left="0.15748031496062992" right="0.15748031496062992" top="0.19685039370078741" bottom="0.31496062992125984" header="0.15748031496062992" footer="7.874015748031496E-2"/>
  <pageSetup paperSize="9" scale="53" orientation="landscape" r:id="rId1"/>
  <headerFooter>
    <oddFooter>&amp;L&amp;D&amp;C&amp;P/&amp;N&amp;R&amp;F-&amp;A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K148"/>
  <sheetViews>
    <sheetView showGridLines="0" zoomScale="70" zoomScaleNormal="70" zoomScaleSheetLayoutView="50" workbookViewId="0">
      <selection activeCell="D35" sqref="D4:H35"/>
    </sheetView>
  </sheetViews>
  <sheetFormatPr defaultColWidth="9.140625" defaultRowHeight="15.75" x14ac:dyDescent="0.25"/>
  <cols>
    <col min="1" max="1" width="16.28515625" style="18" customWidth="1"/>
    <col min="2" max="2" width="102.28515625" style="18" customWidth="1"/>
    <col min="3" max="3" width="2.85546875" style="117" customWidth="1"/>
    <col min="4" max="8" width="20.7109375" style="100" customWidth="1"/>
    <col min="9" max="9" width="2" style="102" customWidth="1"/>
    <col min="10" max="89" width="9.140625" style="121"/>
    <col min="90" max="16384" width="9.140625" style="93"/>
  </cols>
  <sheetData>
    <row r="1" spans="1:89" ht="46.5" x14ac:dyDescent="0.7">
      <c r="A1" s="317" t="s">
        <v>578</v>
      </c>
      <c r="B1" s="318"/>
      <c r="C1" s="225"/>
      <c r="D1" s="432"/>
      <c r="E1" s="432"/>
      <c r="F1" s="432"/>
      <c r="G1" s="432"/>
      <c r="H1" s="432"/>
      <c r="I1" s="109"/>
    </row>
    <row r="2" spans="1:89" s="126" customFormat="1" ht="21" x14ac:dyDescent="0.2">
      <c r="A2" s="236" t="s">
        <v>325</v>
      </c>
      <c r="B2" s="226"/>
      <c r="C2" s="226"/>
      <c r="D2" s="255" t="s">
        <v>621</v>
      </c>
      <c r="E2" s="255" t="s">
        <v>599</v>
      </c>
      <c r="F2" s="255" t="s">
        <v>600</v>
      </c>
      <c r="G2" s="255" t="s">
        <v>601</v>
      </c>
      <c r="H2" s="255" t="s">
        <v>602</v>
      </c>
      <c r="I2" s="124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</row>
    <row r="3" spans="1:89" s="92" customFormat="1" ht="3" customHeight="1" x14ac:dyDescent="0.35">
      <c r="A3" s="234"/>
      <c r="B3" s="106"/>
      <c r="C3" s="106"/>
      <c r="D3" s="103"/>
      <c r="E3" s="103"/>
      <c r="F3" s="103"/>
      <c r="G3" s="103"/>
      <c r="H3" s="103"/>
      <c r="I3" s="103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</row>
    <row r="4" spans="1:89" s="158" customFormat="1" ht="20.100000000000001" customHeight="1" x14ac:dyDescent="0.2">
      <c r="A4" s="179" t="s">
        <v>603</v>
      </c>
      <c r="B4" s="179"/>
      <c r="C4" s="155"/>
      <c r="D4" s="284">
        <v>220.00597999999999</v>
      </c>
      <c r="E4" s="285">
        <v>215.94928899999999</v>
      </c>
      <c r="F4" s="285">
        <v>214.70469299999999</v>
      </c>
      <c r="G4" s="285">
        <v>212.53237999999999</v>
      </c>
      <c r="H4" s="285">
        <v>210.18168399999999</v>
      </c>
      <c r="I4" s="134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</row>
    <row r="5" spans="1:89" s="159" customFormat="1" ht="20.100000000000001" customHeight="1" x14ac:dyDescent="0.2">
      <c r="A5" s="155" t="s">
        <v>604</v>
      </c>
      <c r="B5" s="154"/>
      <c r="C5" s="154"/>
      <c r="D5" s="286">
        <v>21.806839</v>
      </c>
      <c r="E5" s="256">
        <v>18.421150000000001</v>
      </c>
      <c r="F5" s="256">
        <v>23.575336</v>
      </c>
      <c r="G5" s="256">
        <v>17.356262000000001</v>
      </c>
      <c r="H5" s="256">
        <v>17.233681000000001</v>
      </c>
      <c r="I5" s="134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</row>
    <row r="6" spans="1:89" s="159" customFormat="1" ht="20.100000000000001" customHeight="1" x14ac:dyDescent="0.2">
      <c r="A6" s="238" t="s">
        <v>605</v>
      </c>
      <c r="B6" s="251"/>
      <c r="C6" s="251"/>
      <c r="D6" s="406">
        <v>52.508907000000001</v>
      </c>
      <c r="E6" s="407">
        <v>48.843406000000002</v>
      </c>
      <c r="F6" s="407">
        <v>50.409726999999997</v>
      </c>
      <c r="G6" s="407">
        <v>49.007483999999998</v>
      </c>
      <c r="H6" s="407">
        <v>45.995899999999999</v>
      </c>
      <c r="I6" s="134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</row>
    <row r="7" spans="1:89" s="159" customFormat="1" ht="20.100000000000001" customHeight="1" x14ac:dyDescent="0.2">
      <c r="A7" s="238" t="s">
        <v>606</v>
      </c>
      <c r="B7" s="251"/>
      <c r="C7" s="251"/>
      <c r="D7" s="406">
        <v>-30.702068000000001</v>
      </c>
      <c r="E7" s="407">
        <v>-30.422256000000001</v>
      </c>
      <c r="F7" s="407">
        <v>-26.834391</v>
      </c>
      <c r="G7" s="407">
        <v>-31.651222000000001</v>
      </c>
      <c r="H7" s="407">
        <v>-28.762219000000002</v>
      </c>
      <c r="I7" s="134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</row>
    <row r="8" spans="1:89" s="159" customFormat="1" ht="20.100000000000001" customHeight="1" x14ac:dyDescent="0.2">
      <c r="A8" s="155" t="s">
        <v>607</v>
      </c>
      <c r="B8" s="154"/>
      <c r="C8" s="154"/>
      <c r="D8" s="286">
        <v>12.048855</v>
      </c>
      <c r="E8" s="256">
        <v>10.556072</v>
      </c>
      <c r="F8" s="256">
        <v>10.36538</v>
      </c>
      <c r="G8" s="256">
        <v>9.9589759999999998</v>
      </c>
      <c r="H8" s="256">
        <v>8.2874680000000005</v>
      </c>
      <c r="I8" s="134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</row>
    <row r="9" spans="1:89" s="159" customFormat="1" ht="20.100000000000001" customHeight="1" x14ac:dyDescent="0.2">
      <c r="A9" s="239" t="s">
        <v>608</v>
      </c>
      <c r="B9" s="251"/>
      <c r="C9" s="251"/>
      <c r="D9" s="406">
        <v>47.137515</v>
      </c>
      <c r="E9" s="407">
        <v>48.322906000000003</v>
      </c>
      <c r="F9" s="407">
        <v>93.878409000000005</v>
      </c>
      <c r="G9" s="407">
        <v>58.954160999999999</v>
      </c>
      <c r="H9" s="407">
        <v>51.192131000000003</v>
      </c>
      <c r="I9" s="134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</row>
    <row r="10" spans="1:89" s="159" customFormat="1" ht="20.100000000000001" customHeight="1" x14ac:dyDescent="0.2">
      <c r="A10" s="239" t="s">
        <v>609</v>
      </c>
      <c r="B10" s="251"/>
      <c r="C10" s="251"/>
      <c r="D10" s="406">
        <v>-35.088659999999997</v>
      </c>
      <c r="E10" s="407">
        <v>-37.766834000000003</v>
      </c>
      <c r="F10" s="407">
        <v>-83.513029000000003</v>
      </c>
      <c r="G10" s="407">
        <v>-48.995184999999999</v>
      </c>
      <c r="H10" s="407">
        <v>-42.904662999999999</v>
      </c>
      <c r="I10" s="134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</row>
    <row r="11" spans="1:89" s="159" customFormat="1" ht="20.100000000000001" customHeight="1" x14ac:dyDescent="0.2">
      <c r="A11" s="180" t="s">
        <v>373</v>
      </c>
      <c r="B11" s="154"/>
      <c r="C11" s="154"/>
      <c r="D11" s="286">
        <v>-2.3904369999999999</v>
      </c>
      <c r="E11" s="256">
        <v>-1.47037</v>
      </c>
      <c r="F11" s="256">
        <v>-2.579796</v>
      </c>
      <c r="G11" s="256">
        <v>1.9320660000000001</v>
      </c>
      <c r="H11" s="256">
        <v>-0.65528600000000004</v>
      </c>
      <c r="I11" s="134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</row>
    <row r="12" spans="1:89" s="159" customFormat="1" ht="20.100000000000001" customHeight="1" x14ac:dyDescent="0.2">
      <c r="A12" s="180" t="s">
        <v>374</v>
      </c>
      <c r="B12" s="154"/>
      <c r="C12" s="154"/>
      <c r="D12" s="286">
        <v>0.270874</v>
      </c>
      <c r="E12" s="256">
        <v>1.9873999999999999E-2</v>
      </c>
      <c r="F12" s="256">
        <v>1.7115999999999999E-2</v>
      </c>
      <c r="G12" s="256">
        <v>6.5700999999999996E-2</v>
      </c>
      <c r="H12" s="256">
        <v>0.21482999999999999</v>
      </c>
      <c r="I12" s="134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</row>
    <row r="13" spans="1:89" s="159" customFormat="1" ht="20.100000000000001" customHeight="1" x14ac:dyDescent="0.2">
      <c r="A13" s="180" t="s">
        <v>610</v>
      </c>
      <c r="B13" s="154"/>
      <c r="C13" s="154"/>
      <c r="D13" s="286">
        <v>65.304439000000002</v>
      </c>
      <c r="E13" s="256">
        <v>49.784585</v>
      </c>
      <c r="F13" s="256">
        <v>23.972109</v>
      </c>
      <c r="G13" s="256">
        <v>19.899899999999999</v>
      </c>
      <c r="H13" s="256">
        <v>41.377079000000002</v>
      </c>
      <c r="I13" s="134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</row>
    <row r="14" spans="1:89" s="159" customFormat="1" ht="20.100000000000001" customHeight="1" x14ac:dyDescent="0.2">
      <c r="A14" s="180" t="s">
        <v>611</v>
      </c>
      <c r="B14" s="154"/>
      <c r="C14" s="154"/>
      <c r="D14" s="286">
        <v>5.7600959999999999</v>
      </c>
      <c r="E14" s="256">
        <v>11.222835999999999</v>
      </c>
      <c r="F14" s="256">
        <v>4.3400000000000001E-3</v>
      </c>
      <c r="G14" s="256">
        <v>2.1979999999999999E-3</v>
      </c>
      <c r="H14" s="256">
        <v>47.892937000000003</v>
      </c>
      <c r="I14" s="134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</row>
    <row r="15" spans="1:89" s="159" customFormat="1" ht="20.100000000000001" customHeight="1" x14ac:dyDescent="0.2">
      <c r="A15" s="180" t="s">
        <v>612</v>
      </c>
      <c r="B15" s="154"/>
      <c r="C15" s="154"/>
      <c r="D15" s="286">
        <v>47.494546</v>
      </c>
      <c r="E15" s="256">
        <v>47.446578000000002</v>
      </c>
      <c r="F15" s="256">
        <v>49.837085000000002</v>
      </c>
      <c r="G15" s="256">
        <v>45.880840999999997</v>
      </c>
      <c r="H15" s="256">
        <v>49.210115999999999</v>
      </c>
      <c r="I15" s="134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</row>
    <row r="16" spans="1:89" s="159" customFormat="1" ht="20.100000000000001" customHeight="1" thickBot="1" x14ac:dyDescent="0.25">
      <c r="A16" s="180" t="s">
        <v>613</v>
      </c>
      <c r="B16" s="154"/>
      <c r="C16" s="154"/>
      <c r="D16" s="286">
        <v>4.6035009999999996</v>
      </c>
      <c r="E16" s="256">
        <v>26.050245</v>
      </c>
      <c r="F16" s="256">
        <v>1.981838</v>
      </c>
      <c r="G16" s="256">
        <v>6.7183310000000001</v>
      </c>
      <c r="H16" s="256">
        <v>4.3828950000000004</v>
      </c>
      <c r="I16" s="134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</row>
    <row r="17" spans="1:89" s="249" customFormat="1" ht="24.95" customHeight="1" thickBot="1" x14ac:dyDescent="0.25">
      <c r="A17" s="240" t="s">
        <v>379</v>
      </c>
      <c r="B17" s="241"/>
      <c r="C17" s="154"/>
      <c r="D17" s="408">
        <v>374.90469300000001</v>
      </c>
      <c r="E17" s="409">
        <v>377.98025899999999</v>
      </c>
      <c r="F17" s="409">
        <v>321.87810100000002</v>
      </c>
      <c r="G17" s="409">
        <v>314.346655</v>
      </c>
      <c r="H17" s="409">
        <v>378.125404</v>
      </c>
      <c r="I17" s="242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/>
    </row>
    <row r="18" spans="1:89" s="159" customFormat="1" ht="20.100000000000001" customHeight="1" x14ac:dyDescent="0.2">
      <c r="A18" s="181" t="s">
        <v>303</v>
      </c>
      <c r="B18" s="228"/>
      <c r="C18" s="154"/>
      <c r="D18" s="410">
        <v>-150.74039300000001</v>
      </c>
      <c r="E18" s="411">
        <v>-165.358869</v>
      </c>
      <c r="F18" s="411">
        <v>-151.53962999999999</v>
      </c>
      <c r="G18" s="411">
        <v>-144.12231800000001</v>
      </c>
      <c r="H18" s="411">
        <v>-142.92057800000001</v>
      </c>
      <c r="I18" s="134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</row>
    <row r="19" spans="1:89" s="159" customFormat="1" ht="20.100000000000001" customHeight="1" x14ac:dyDescent="0.2">
      <c r="A19" s="180" t="s">
        <v>304</v>
      </c>
      <c r="B19" s="154"/>
      <c r="C19" s="154"/>
      <c r="D19" s="286">
        <v>-10.850132</v>
      </c>
      <c r="E19" s="256">
        <v>1.119256</v>
      </c>
      <c r="F19" s="256">
        <v>-10.972277</v>
      </c>
      <c r="G19" s="256">
        <v>-2.3158539999999999</v>
      </c>
      <c r="H19" s="256">
        <v>-9.6408009999999997</v>
      </c>
      <c r="I19" s="134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</row>
    <row r="20" spans="1:89" s="159" customFormat="1" ht="20.100000000000001" customHeight="1" x14ac:dyDescent="0.2">
      <c r="A20" s="239" t="s">
        <v>614</v>
      </c>
      <c r="B20" s="251"/>
      <c r="C20" s="251"/>
      <c r="D20" s="406">
        <v>-7.3375029999999999</v>
      </c>
      <c r="E20" s="407">
        <v>0.91264599999999996</v>
      </c>
      <c r="F20" s="407">
        <v>-11.074232</v>
      </c>
      <c r="G20" s="407">
        <v>-2.1763020000000002</v>
      </c>
      <c r="H20" s="407">
        <v>-8.7985989999999994</v>
      </c>
      <c r="I20" s="134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</row>
    <row r="21" spans="1:89" s="159" customFormat="1" ht="20.100000000000001" customHeight="1" x14ac:dyDescent="0.2">
      <c r="A21" s="239" t="s">
        <v>344</v>
      </c>
      <c r="B21" s="251"/>
      <c r="C21" s="251"/>
      <c r="D21" s="406">
        <v>-4.2104999999999997E-2</v>
      </c>
      <c r="E21" s="407">
        <v>0</v>
      </c>
      <c r="F21" s="407">
        <v>2.7961469999999999</v>
      </c>
      <c r="G21" s="407">
        <v>0</v>
      </c>
      <c r="H21" s="407">
        <v>0</v>
      </c>
      <c r="I21" s="134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</row>
    <row r="22" spans="1:89" s="159" customFormat="1" ht="20.100000000000001" customHeight="1" x14ac:dyDescent="0.2">
      <c r="A22" s="239" t="s">
        <v>347</v>
      </c>
      <c r="B22" s="251"/>
      <c r="C22" s="251"/>
      <c r="D22" s="406">
        <v>0</v>
      </c>
      <c r="E22" s="407">
        <v>0</v>
      </c>
      <c r="F22" s="407">
        <v>0</v>
      </c>
      <c r="G22" s="407">
        <v>0</v>
      </c>
      <c r="H22" s="407">
        <v>0</v>
      </c>
      <c r="I22" s="134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</row>
    <row r="23" spans="1:89" s="159" customFormat="1" ht="20.100000000000001" customHeight="1" x14ac:dyDescent="0.2">
      <c r="A23" s="239" t="s">
        <v>615</v>
      </c>
      <c r="B23" s="251"/>
      <c r="C23" s="251"/>
      <c r="D23" s="406">
        <v>-3.4705240000000002</v>
      </c>
      <c r="E23" s="407">
        <v>0.20660999999999999</v>
      </c>
      <c r="F23" s="407">
        <v>-2.6941920000000001</v>
      </c>
      <c r="G23" s="407">
        <v>-0.13955200000000001</v>
      </c>
      <c r="H23" s="407">
        <v>-0.84220200000000001</v>
      </c>
      <c r="I23" s="134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</row>
    <row r="24" spans="1:89" s="159" customFormat="1" ht="20.100000000000001" customHeight="1" thickBot="1" x14ac:dyDescent="0.25">
      <c r="A24" s="180" t="s">
        <v>616</v>
      </c>
      <c r="B24" s="154"/>
      <c r="C24" s="154"/>
      <c r="D24" s="286">
        <v>5.8823259999999999</v>
      </c>
      <c r="E24" s="256">
        <v>4.3383520000000004</v>
      </c>
      <c r="F24" s="256">
        <v>4.0976840000000001</v>
      </c>
      <c r="G24" s="256">
        <v>7.5626410000000002</v>
      </c>
      <c r="H24" s="256">
        <v>5.4923780000000004</v>
      </c>
      <c r="I24" s="134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</row>
    <row r="25" spans="1:89" s="162" customFormat="1" ht="24.95" customHeight="1" thickBot="1" x14ac:dyDescent="0.25">
      <c r="A25" s="240" t="s">
        <v>384</v>
      </c>
      <c r="B25" s="241"/>
      <c r="C25" s="154"/>
      <c r="D25" s="408">
        <v>219.196494</v>
      </c>
      <c r="E25" s="409">
        <v>218.07899800000001</v>
      </c>
      <c r="F25" s="409">
        <v>163.46387799999999</v>
      </c>
      <c r="G25" s="409">
        <v>175.471124</v>
      </c>
      <c r="H25" s="409">
        <v>231.05640299999999</v>
      </c>
      <c r="I25" s="160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</row>
    <row r="26" spans="1:89" s="159" customFormat="1" ht="20.100000000000001" customHeight="1" thickBot="1" x14ac:dyDescent="0.25">
      <c r="A26" s="180" t="s">
        <v>617</v>
      </c>
      <c r="B26" s="154"/>
      <c r="C26" s="154"/>
      <c r="D26" s="286">
        <v>-36.533738999999997</v>
      </c>
      <c r="E26" s="256">
        <v>-36.882694999999998</v>
      </c>
      <c r="F26" s="256">
        <v>-32.625698</v>
      </c>
      <c r="G26" s="256">
        <v>-30.334443</v>
      </c>
      <c r="H26" s="256">
        <v>-40.280594000000001</v>
      </c>
      <c r="I26" s="134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</row>
    <row r="27" spans="1:89" s="162" customFormat="1" ht="24.95" customHeight="1" thickBot="1" x14ac:dyDescent="0.25">
      <c r="A27" s="253" t="s">
        <v>386</v>
      </c>
      <c r="B27" s="254"/>
      <c r="C27" s="154"/>
      <c r="D27" s="410">
        <v>182.662755</v>
      </c>
      <c r="E27" s="411">
        <v>181.196303</v>
      </c>
      <c r="F27" s="411">
        <v>130.83817999999999</v>
      </c>
      <c r="G27" s="411">
        <v>145.13668100000001</v>
      </c>
      <c r="H27" s="411">
        <v>190.77580900000001</v>
      </c>
      <c r="I27" s="160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</row>
    <row r="28" spans="1:89" s="159" customFormat="1" ht="20.100000000000001" customHeight="1" x14ac:dyDescent="0.2">
      <c r="A28" s="250" t="s">
        <v>618</v>
      </c>
      <c r="B28" s="154"/>
      <c r="C28" s="154"/>
      <c r="D28" s="410">
        <v>0</v>
      </c>
      <c r="E28" s="411">
        <v>0</v>
      </c>
      <c r="F28" s="411">
        <v>0</v>
      </c>
      <c r="G28" s="411">
        <v>0</v>
      </c>
      <c r="H28" s="411">
        <v>0</v>
      </c>
      <c r="I28" s="134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</row>
    <row r="29" spans="1:89" s="159" customFormat="1" ht="20.100000000000001" customHeight="1" x14ac:dyDescent="0.2">
      <c r="A29" s="250" t="s">
        <v>395</v>
      </c>
      <c r="B29" s="154"/>
      <c r="C29" s="154"/>
      <c r="D29" s="286">
        <v>182.662755</v>
      </c>
      <c r="E29" s="256">
        <v>181.196303</v>
      </c>
      <c r="F29" s="256">
        <v>130.83817999999999</v>
      </c>
      <c r="G29" s="256">
        <v>145.13668100000001</v>
      </c>
      <c r="H29" s="256">
        <v>190.77580900000001</v>
      </c>
      <c r="I29" s="134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</row>
    <row r="30" spans="1:89" s="159" customFormat="1" ht="20.100000000000001" customHeight="1" x14ac:dyDescent="0.2">
      <c r="A30" s="301" t="s">
        <v>355</v>
      </c>
      <c r="B30" s="251"/>
      <c r="C30" s="251"/>
      <c r="D30" s="406">
        <v>175.99937800000001</v>
      </c>
      <c r="E30" s="407">
        <v>174.24452099999999</v>
      </c>
      <c r="F30" s="407">
        <v>117.994446</v>
      </c>
      <c r="G30" s="407">
        <v>136.65069299999999</v>
      </c>
      <c r="H30" s="407">
        <v>186.21751399999999</v>
      </c>
      <c r="I30" s="134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</row>
    <row r="31" spans="1:89" s="159" customFormat="1" ht="20.100000000000001" customHeight="1" x14ac:dyDescent="0.2">
      <c r="A31" s="301" t="s">
        <v>356</v>
      </c>
      <c r="B31" s="251"/>
      <c r="C31" s="251"/>
      <c r="D31" s="406">
        <v>6.6633769999999997</v>
      </c>
      <c r="E31" s="407">
        <v>6.9517819999999997</v>
      </c>
      <c r="F31" s="407">
        <v>12.843734</v>
      </c>
      <c r="G31" s="407">
        <v>8.4859880000000008</v>
      </c>
      <c r="H31" s="407">
        <v>4.5582950000000002</v>
      </c>
      <c r="I31" s="134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</row>
    <row r="32" spans="1:89" s="159" customFormat="1" ht="20.100000000000001" customHeight="1" thickBot="1" x14ac:dyDescent="0.25">
      <c r="A32" s="183"/>
      <c r="B32" s="183"/>
      <c r="C32" s="154"/>
      <c r="D32" s="412"/>
      <c r="E32" s="413"/>
      <c r="F32" s="413"/>
      <c r="G32" s="413"/>
      <c r="H32" s="413"/>
      <c r="I32" s="134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</row>
    <row r="33" spans="1:89" s="159" customFormat="1" ht="24.95" customHeight="1" x14ac:dyDescent="0.35">
      <c r="A33" s="228" t="s">
        <v>619</v>
      </c>
      <c r="B33" s="163"/>
      <c r="C33" s="163"/>
      <c r="D33" s="286">
        <v>15038.862669</v>
      </c>
      <c r="E33" s="416">
        <v>14386.167100000001</v>
      </c>
      <c r="F33" s="416">
        <v>13664</v>
      </c>
      <c r="G33" s="416">
        <v>13921</v>
      </c>
      <c r="H33" s="416">
        <v>13571</v>
      </c>
      <c r="I33" s="135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</row>
    <row r="34" spans="1:89" s="159" customFormat="1" ht="24.95" customHeight="1" x14ac:dyDescent="0.35">
      <c r="A34" s="154" t="s">
        <v>409</v>
      </c>
      <c r="B34" s="117"/>
      <c r="C34" s="117"/>
      <c r="D34" s="286">
        <v>115.58013800000001</v>
      </c>
      <c r="E34" s="416">
        <v>109.885139</v>
      </c>
      <c r="F34" s="416">
        <v>103.422572</v>
      </c>
      <c r="G34" s="416">
        <v>90.462706999999995</v>
      </c>
      <c r="H34" s="416">
        <v>84.108474000000001</v>
      </c>
      <c r="I34" s="164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</row>
    <row r="35" spans="1:89" s="101" customFormat="1" ht="24.95" customHeight="1" x14ac:dyDescent="0.35">
      <c r="A35" s="229" t="s">
        <v>361</v>
      </c>
      <c r="B35" s="117"/>
      <c r="C35" s="117"/>
      <c r="D35" s="417">
        <v>1679.6218555759999</v>
      </c>
      <c r="E35" s="416">
        <v>1606.0465174000001</v>
      </c>
      <c r="F35" s="416">
        <v>1503.9486396824998</v>
      </c>
      <c r="G35" s="416">
        <v>1517.3234108825</v>
      </c>
      <c r="H35" s="416">
        <v>1475.1857622475</v>
      </c>
      <c r="I35" s="102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</row>
    <row r="36" spans="1:89" s="101" customFormat="1" ht="24.95" customHeight="1" x14ac:dyDescent="0.35">
      <c r="A36" s="154" t="s">
        <v>389</v>
      </c>
      <c r="B36" s="117"/>
      <c r="C36" s="117"/>
      <c r="D36" s="311">
        <v>0.47</v>
      </c>
      <c r="E36" s="230">
        <v>0.48</v>
      </c>
      <c r="F36" s="230">
        <v>0.35964299999999999</v>
      </c>
      <c r="G36" s="230">
        <v>0.40674500000000002</v>
      </c>
      <c r="H36" s="230">
        <v>0.54004600000000003</v>
      </c>
      <c r="I36" s="102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</row>
    <row r="37" spans="1:89" s="101" customFormat="1" ht="24.95" customHeight="1" x14ac:dyDescent="0.35">
      <c r="A37" s="154" t="s">
        <v>390</v>
      </c>
      <c r="B37" s="117"/>
      <c r="C37" s="117"/>
      <c r="D37" s="311">
        <v>0.39217299999999999</v>
      </c>
      <c r="E37" s="230">
        <v>0.42962899999999998</v>
      </c>
      <c r="F37" s="230">
        <v>0.468192</v>
      </c>
      <c r="G37" s="230">
        <v>0.452399</v>
      </c>
      <c r="H37" s="230">
        <v>0.36423</v>
      </c>
      <c r="I37" s="102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</row>
    <row r="38" spans="1:89" s="101" customFormat="1" ht="24.95" customHeight="1" x14ac:dyDescent="0.35">
      <c r="A38" s="154" t="s">
        <v>391</v>
      </c>
      <c r="B38" s="117"/>
      <c r="C38" s="117"/>
      <c r="D38" s="311">
        <v>0.965422</v>
      </c>
      <c r="E38" s="230">
        <v>0.99932399999999999</v>
      </c>
      <c r="F38" s="230">
        <v>0.93288700000000002</v>
      </c>
      <c r="G38" s="230">
        <v>0.95939799999999997</v>
      </c>
      <c r="H38" s="230">
        <v>1.001681</v>
      </c>
      <c r="I38" s="102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</row>
    <row r="39" spans="1:89" s="101" customFormat="1" ht="24.95" customHeight="1" thickBot="1" x14ac:dyDescent="0.4">
      <c r="A39" s="231" t="s">
        <v>392</v>
      </c>
      <c r="B39" s="232"/>
      <c r="C39" s="117"/>
      <c r="D39" s="312">
        <v>3.0110999999999999E-2</v>
      </c>
      <c r="E39" s="233">
        <v>3.0571000000000001E-2</v>
      </c>
      <c r="F39" s="233">
        <v>2.9631000000000001E-2</v>
      </c>
      <c r="G39" s="233">
        <v>2.9055000000000001E-2</v>
      </c>
      <c r="H39" s="233">
        <v>2.9108999999999999E-2</v>
      </c>
      <c r="I39" s="102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</row>
    <row r="40" spans="1:89" s="101" customFormat="1" x14ac:dyDescent="0.25">
      <c r="A40" s="104"/>
      <c r="B40" s="104"/>
      <c r="C40" s="117"/>
      <c r="D40" s="102"/>
      <c r="E40" s="102"/>
      <c r="F40" s="102"/>
      <c r="G40" s="102"/>
      <c r="H40" s="102"/>
      <c r="I40" s="102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</row>
    <row r="41" spans="1:89" s="101" customFormat="1" x14ac:dyDescent="0.25">
      <c r="A41" s="104"/>
      <c r="B41" s="104"/>
      <c r="C41" s="117"/>
      <c r="D41" s="102"/>
      <c r="E41" s="102"/>
      <c r="F41" s="102"/>
      <c r="G41" s="102"/>
      <c r="H41" s="102"/>
      <c r="I41" s="102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</row>
    <row r="42" spans="1:89" s="101" customFormat="1" x14ac:dyDescent="0.25">
      <c r="A42" s="104"/>
      <c r="B42" s="104"/>
      <c r="C42" s="117"/>
      <c r="D42" s="102"/>
      <c r="E42" s="102"/>
      <c r="F42" s="102"/>
      <c r="G42" s="102"/>
      <c r="H42" s="102"/>
      <c r="I42" s="102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</row>
    <row r="43" spans="1:89" s="101" customFormat="1" x14ac:dyDescent="0.25">
      <c r="A43" s="104"/>
      <c r="B43" s="104"/>
      <c r="C43" s="117"/>
      <c r="D43" s="102"/>
      <c r="E43" s="102"/>
      <c r="F43" s="102"/>
      <c r="G43" s="102"/>
      <c r="H43" s="102"/>
      <c r="I43" s="102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</row>
    <row r="44" spans="1:89" s="101" customFormat="1" x14ac:dyDescent="0.25">
      <c r="A44" s="104"/>
      <c r="B44" s="104"/>
      <c r="C44" s="117"/>
      <c r="D44" s="102"/>
      <c r="E44" s="102"/>
      <c r="F44" s="102"/>
      <c r="G44" s="102"/>
      <c r="H44" s="102"/>
      <c r="I44" s="102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</row>
    <row r="45" spans="1:89" s="101" customFormat="1" x14ac:dyDescent="0.25">
      <c r="A45" s="104"/>
      <c r="B45" s="104"/>
      <c r="C45" s="117"/>
      <c r="D45" s="102"/>
      <c r="E45" s="102"/>
      <c r="F45" s="102"/>
      <c r="G45" s="102"/>
      <c r="H45" s="102"/>
      <c r="I45" s="102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</row>
    <row r="46" spans="1:89" s="101" customFormat="1" x14ac:dyDescent="0.25">
      <c r="A46" s="104"/>
      <c r="B46" s="104"/>
      <c r="C46" s="117"/>
      <c r="D46" s="102"/>
      <c r="E46" s="102"/>
      <c r="F46" s="102"/>
      <c r="G46" s="102"/>
      <c r="H46" s="102"/>
      <c r="I46" s="102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</row>
    <row r="47" spans="1:89" s="101" customFormat="1" x14ac:dyDescent="0.25">
      <c r="A47" s="104"/>
      <c r="B47" s="104"/>
      <c r="C47" s="117"/>
      <c r="D47" s="102"/>
      <c r="E47" s="102"/>
      <c r="F47" s="102"/>
      <c r="G47" s="102"/>
      <c r="H47" s="102"/>
      <c r="I47" s="102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</row>
    <row r="48" spans="1:89" s="101" customFormat="1" x14ac:dyDescent="0.25">
      <c r="A48" s="104"/>
      <c r="B48" s="104"/>
      <c r="C48" s="117"/>
      <c r="D48" s="102"/>
      <c r="E48" s="102"/>
      <c r="F48" s="102"/>
      <c r="G48" s="102"/>
      <c r="H48" s="102"/>
      <c r="I48" s="102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</row>
    <row r="49" spans="1:89" s="101" customFormat="1" x14ac:dyDescent="0.25">
      <c r="A49" s="104"/>
      <c r="B49" s="104"/>
      <c r="C49" s="117"/>
      <c r="D49" s="102"/>
      <c r="E49" s="102"/>
      <c r="F49" s="102"/>
      <c r="G49" s="102"/>
      <c r="H49" s="102"/>
      <c r="I49" s="102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</row>
    <row r="50" spans="1:89" s="101" customFormat="1" x14ac:dyDescent="0.25">
      <c r="A50" s="104"/>
      <c r="B50" s="104"/>
      <c r="C50" s="117"/>
      <c r="D50" s="102"/>
      <c r="E50" s="102"/>
      <c r="F50" s="102"/>
      <c r="G50" s="102"/>
      <c r="H50" s="102"/>
      <c r="I50" s="102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</row>
    <row r="51" spans="1:89" s="101" customFormat="1" x14ac:dyDescent="0.25">
      <c r="A51" s="104"/>
      <c r="B51" s="104"/>
      <c r="C51" s="117"/>
      <c r="D51" s="102"/>
      <c r="E51" s="102"/>
      <c r="F51" s="102"/>
      <c r="G51" s="102"/>
      <c r="H51" s="102"/>
      <c r="I51" s="102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</row>
    <row r="52" spans="1:89" s="101" customFormat="1" x14ac:dyDescent="0.25">
      <c r="A52" s="104"/>
      <c r="B52" s="104"/>
      <c r="C52" s="117"/>
      <c r="D52" s="102"/>
      <c r="E52" s="102"/>
      <c r="F52" s="102"/>
      <c r="G52" s="102"/>
      <c r="H52" s="102"/>
      <c r="I52" s="102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</row>
    <row r="53" spans="1:89" s="101" customFormat="1" x14ac:dyDescent="0.25">
      <c r="A53" s="104"/>
      <c r="B53" s="104"/>
      <c r="C53" s="117"/>
      <c r="D53" s="102"/>
      <c r="E53" s="102"/>
      <c r="F53" s="102"/>
      <c r="G53" s="102"/>
      <c r="H53" s="102"/>
      <c r="I53" s="102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3"/>
    </row>
    <row r="54" spans="1:89" s="101" customFormat="1" x14ac:dyDescent="0.25">
      <c r="A54" s="104"/>
      <c r="B54" s="104"/>
      <c r="C54" s="117"/>
      <c r="D54" s="102"/>
      <c r="E54" s="102"/>
      <c r="F54" s="102"/>
      <c r="G54" s="102"/>
      <c r="H54" s="102"/>
      <c r="I54" s="102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</row>
    <row r="55" spans="1:89" s="101" customFormat="1" x14ac:dyDescent="0.25">
      <c r="A55" s="104"/>
      <c r="B55" s="104"/>
      <c r="C55" s="117"/>
      <c r="D55" s="102"/>
      <c r="E55" s="102"/>
      <c r="F55" s="102"/>
      <c r="G55" s="102"/>
      <c r="H55" s="102"/>
      <c r="I55" s="102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</row>
    <row r="56" spans="1:89" s="101" customFormat="1" x14ac:dyDescent="0.25">
      <c r="A56" s="104"/>
      <c r="B56" s="104"/>
      <c r="C56" s="117"/>
      <c r="D56" s="102"/>
      <c r="E56" s="102"/>
      <c r="F56" s="102"/>
      <c r="G56" s="102"/>
      <c r="H56" s="102"/>
      <c r="I56" s="102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/>
    </row>
    <row r="57" spans="1:89" s="101" customFormat="1" x14ac:dyDescent="0.25">
      <c r="A57" s="104"/>
      <c r="B57" s="104"/>
      <c r="C57" s="117"/>
      <c r="D57" s="102"/>
      <c r="E57" s="102"/>
      <c r="F57" s="102"/>
      <c r="G57" s="102"/>
      <c r="H57" s="102"/>
      <c r="I57" s="102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</row>
    <row r="58" spans="1:89" s="101" customFormat="1" x14ac:dyDescent="0.25">
      <c r="A58" s="104"/>
      <c r="B58" s="104"/>
      <c r="C58" s="117"/>
      <c r="D58" s="102"/>
      <c r="E58" s="102"/>
      <c r="F58" s="102"/>
      <c r="G58" s="102"/>
      <c r="H58" s="102"/>
      <c r="I58" s="102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</row>
    <row r="59" spans="1:89" s="101" customFormat="1" x14ac:dyDescent="0.25">
      <c r="A59" s="104"/>
      <c r="B59" s="104"/>
      <c r="C59" s="117"/>
      <c r="D59" s="102"/>
      <c r="E59" s="102"/>
      <c r="F59" s="102"/>
      <c r="G59" s="102"/>
      <c r="H59" s="102"/>
      <c r="I59" s="102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3"/>
      <c r="CI59" s="123"/>
      <c r="CJ59" s="123"/>
      <c r="CK59" s="123"/>
    </row>
    <row r="60" spans="1:89" s="101" customFormat="1" x14ac:dyDescent="0.25">
      <c r="A60" s="104"/>
      <c r="B60" s="104"/>
      <c r="C60" s="117"/>
      <c r="D60" s="102"/>
      <c r="E60" s="102"/>
      <c r="F60" s="102"/>
      <c r="G60" s="102"/>
      <c r="H60" s="102"/>
      <c r="I60" s="102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  <c r="CH60" s="123"/>
      <c r="CI60" s="123"/>
      <c r="CJ60" s="123"/>
      <c r="CK60" s="123"/>
    </row>
    <row r="61" spans="1:89" s="101" customFormat="1" x14ac:dyDescent="0.25">
      <c r="A61" s="104"/>
      <c r="B61" s="104"/>
      <c r="C61" s="117"/>
      <c r="D61" s="102"/>
      <c r="E61" s="102"/>
      <c r="F61" s="102"/>
      <c r="G61" s="102"/>
      <c r="H61" s="102"/>
      <c r="I61" s="102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  <c r="CH61" s="123"/>
      <c r="CI61" s="123"/>
      <c r="CJ61" s="123"/>
      <c r="CK61" s="123"/>
    </row>
    <row r="62" spans="1:89" s="101" customFormat="1" x14ac:dyDescent="0.25">
      <c r="A62" s="104"/>
      <c r="B62" s="104"/>
      <c r="C62" s="117"/>
      <c r="D62" s="102"/>
      <c r="E62" s="102"/>
      <c r="F62" s="102"/>
      <c r="G62" s="102"/>
      <c r="H62" s="102"/>
      <c r="I62" s="102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3"/>
      <c r="CG62" s="123"/>
      <c r="CH62" s="123"/>
      <c r="CI62" s="123"/>
      <c r="CJ62" s="123"/>
      <c r="CK62" s="123"/>
    </row>
    <row r="63" spans="1:89" s="101" customFormat="1" x14ac:dyDescent="0.25">
      <c r="A63" s="104"/>
      <c r="B63" s="104"/>
      <c r="C63" s="117"/>
      <c r="D63" s="102"/>
      <c r="E63" s="102"/>
      <c r="F63" s="102"/>
      <c r="G63" s="102"/>
      <c r="H63" s="102"/>
      <c r="I63" s="102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3"/>
    </row>
    <row r="64" spans="1:89" s="101" customFormat="1" x14ac:dyDescent="0.25">
      <c r="A64" s="104"/>
      <c r="B64" s="104"/>
      <c r="C64" s="117"/>
      <c r="D64" s="102"/>
      <c r="E64" s="102"/>
      <c r="F64" s="102"/>
      <c r="G64" s="102"/>
      <c r="H64" s="102"/>
      <c r="I64" s="102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  <c r="CA64" s="123"/>
      <c r="CB64" s="123"/>
      <c r="CC64" s="123"/>
      <c r="CD64" s="123"/>
      <c r="CE64" s="123"/>
      <c r="CF64" s="123"/>
      <c r="CG64" s="123"/>
      <c r="CH64" s="123"/>
      <c r="CI64" s="123"/>
      <c r="CJ64" s="123"/>
      <c r="CK64" s="123"/>
    </row>
    <row r="65" spans="1:89" s="101" customFormat="1" x14ac:dyDescent="0.25">
      <c r="A65" s="104"/>
      <c r="B65" s="104"/>
      <c r="C65" s="117"/>
      <c r="D65" s="102"/>
      <c r="E65" s="102"/>
      <c r="F65" s="102"/>
      <c r="G65" s="102"/>
      <c r="H65" s="102"/>
      <c r="I65" s="102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3"/>
    </row>
    <row r="66" spans="1:89" s="101" customFormat="1" x14ac:dyDescent="0.25">
      <c r="A66" s="104"/>
      <c r="B66" s="104"/>
      <c r="C66" s="117"/>
      <c r="D66" s="102"/>
      <c r="E66" s="102"/>
      <c r="F66" s="102"/>
      <c r="G66" s="102"/>
      <c r="H66" s="102"/>
      <c r="I66" s="102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</row>
    <row r="67" spans="1:89" s="101" customFormat="1" x14ac:dyDescent="0.25">
      <c r="A67" s="104"/>
      <c r="B67" s="104"/>
      <c r="C67" s="117"/>
      <c r="D67" s="102"/>
      <c r="E67" s="102"/>
      <c r="F67" s="102"/>
      <c r="G67" s="102"/>
      <c r="H67" s="102"/>
      <c r="I67" s="102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</row>
    <row r="68" spans="1:89" s="101" customFormat="1" x14ac:dyDescent="0.25">
      <c r="A68" s="104"/>
      <c r="B68" s="104"/>
      <c r="C68" s="117"/>
      <c r="D68" s="102"/>
      <c r="E68" s="102"/>
      <c r="F68" s="102"/>
      <c r="G68" s="102"/>
      <c r="H68" s="102"/>
      <c r="I68" s="102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3"/>
    </row>
    <row r="69" spans="1:89" s="101" customFormat="1" x14ac:dyDescent="0.25">
      <c r="A69" s="104"/>
      <c r="B69" s="104"/>
      <c r="C69" s="117"/>
      <c r="D69" s="102"/>
      <c r="E69" s="102"/>
      <c r="F69" s="102"/>
      <c r="G69" s="102"/>
      <c r="H69" s="102"/>
      <c r="I69" s="102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3"/>
    </row>
    <row r="70" spans="1:89" s="101" customFormat="1" x14ac:dyDescent="0.25">
      <c r="A70" s="104"/>
      <c r="B70" s="104"/>
      <c r="C70" s="117"/>
      <c r="D70" s="102"/>
      <c r="E70" s="102"/>
      <c r="F70" s="102"/>
      <c r="G70" s="102"/>
      <c r="H70" s="102"/>
      <c r="I70" s="102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  <c r="CA70" s="123"/>
      <c r="CB70" s="123"/>
      <c r="CC70" s="123"/>
      <c r="CD70" s="123"/>
      <c r="CE70" s="123"/>
      <c r="CF70" s="123"/>
      <c r="CG70" s="123"/>
      <c r="CH70" s="123"/>
      <c r="CI70" s="123"/>
      <c r="CJ70" s="123"/>
      <c r="CK70" s="123"/>
    </row>
    <row r="71" spans="1:89" s="101" customFormat="1" x14ac:dyDescent="0.25">
      <c r="A71" s="104"/>
      <c r="B71" s="104"/>
      <c r="C71" s="117"/>
      <c r="D71" s="102"/>
      <c r="E71" s="102"/>
      <c r="F71" s="102"/>
      <c r="G71" s="102"/>
      <c r="H71" s="102"/>
      <c r="I71" s="102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3"/>
    </row>
    <row r="72" spans="1:89" s="101" customFormat="1" x14ac:dyDescent="0.25">
      <c r="A72" s="104"/>
      <c r="B72" s="104"/>
      <c r="C72" s="117"/>
      <c r="D72" s="102"/>
      <c r="E72" s="102"/>
      <c r="F72" s="102"/>
      <c r="G72" s="102"/>
      <c r="H72" s="102"/>
      <c r="I72" s="102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123"/>
      <c r="CB72" s="123"/>
      <c r="CC72" s="123"/>
      <c r="CD72" s="123"/>
      <c r="CE72" s="123"/>
      <c r="CF72" s="123"/>
      <c r="CG72" s="123"/>
      <c r="CH72" s="123"/>
      <c r="CI72" s="123"/>
      <c r="CJ72" s="123"/>
      <c r="CK72" s="123"/>
    </row>
    <row r="73" spans="1:89" s="101" customFormat="1" x14ac:dyDescent="0.25">
      <c r="A73" s="104"/>
      <c r="B73" s="104"/>
      <c r="C73" s="117"/>
      <c r="D73" s="102"/>
      <c r="E73" s="102"/>
      <c r="F73" s="102"/>
      <c r="G73" s="102"/>
      <c r="H73" s="102"/>
      <c r="I73" s="102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3"/>
      <c r="BX73" s="123"/>
      <c r="BY73" s="123"/>
      <c r="BZ73" s="123"/>
      <c r="CA73" s="123"/>
      <c r="CB73" s="123"/>
      <c r="CC73" s="123"/>
      <c r="CD73" s="123"/>
      <c r="CE73" s="123"/>
      <c r="CF73" s="123"/>
      <c r="CG73" s="123"/>
      <c r="CH73" s="123"/>
      <c r="CI73" s="123"/>
      <c r="CJ73" s="123"/>
      <c r="CK73" s="123"/>
    </row>
    <row r="74" spans="1:89" s="101" customFormat="1" x14ac:dyDescent="0.25">
      <c r="A74" s="104"/>
      <c r="B74" s="104"/>
      <c r="C74" s="117"/>
      <c r="D74" s="102"/>
      <c r="E74" s="102"/>
      <c r="F74" s="102"/>
      <c r="G74" s="102"/>
      <c r="H74" s="102"/>
      <c r="I74" s="102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  <c r="CA74" s="123"/>
      <c r="CB74" s="123"/>
      <c r="CC74" s="123"/>
      <c r="CD74" s="123"/>
      <c r="CE74" s="123"/>
      <c r="CF74" s="123"/>
      <c r="CG74" s="123"/>
      <c r="CH74" s="123"/>
      <c r="CI74" s="123"/>
      <c r="CJ74" s="123"/>
      <c r="CK74" s="123"/>
    </row>
    <row r="75" spans="1:89" s="101" customFormat="1" x14ac:dyDescent="0.25">
      <c r="A75" s="104"/>
      <c r="B75" s="104"/>
      <c r="C75" s="117"/>
      <c r="D75" s="102"/>
      <c r="E75" s="102"/>
      <c r="F75" s="102"/>
      <c r="G75" s="102"/>
      <c r="H75" s="102"/>
      <c r="I75" s="102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  <c r="CJ75" s="123"/>
      <c r="CK75" s="123"/>
    </row>
    <row r="76" spans="1:89" s="101" customFormat="1" x14ac:dyDescent="0.25">
      <c r="A76" s="104"/>
      <c r="B76" s="104"/>
      <c r="C76" s="117"/>
      <c r="D76" s="102"/>
      <c r="E76" s="102"/>
      <c r="F76" s="102"/>
      <c r="G76" s="102"/>
      <c r="H76" s="102"/>
      <c r="I76" s="102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  <c r="CA76" s="123"/>
      <c r="CB76" s="123"/>
      <c r="CC76" s="123"/>
      <c r="CD76" s="123"/>
      <c r="CE76" s="123"/>
      <c r="CF76" s="123"/>
      <c r="CG76" s="123"/>
      <c r="CH76" s="123"/>
      <c r="CI76" s="123"/>
      <c r="CJ76" s="123"/>
      <c r="CK76" s="123"/>
    </row>
    <row r="77" spans="1:89" s="101" customFormat="1" x14ac:dyDescent="0.25">
      <c r="A77" s="104"/>
      <c r="B77" s="104"/>
      <c r="C77" s="117"/>
      <c r="D77" s="102"/>
      <c r="E77" s="102"/>
      <c r="F77" s="102"/>
      <c r="G77" s="102"/>
      <c r="H77" s="102"/>
      <c r="I77" s="102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3"/>
      <c r="CF77" s="123"/>
      <c r="CG77" s="123"/>
      <c r="CH77" s="123"/>
      <c r="CI77" s="123"/>
      <c r="CJ77" s="123"/>
      <c r="CK77" s="123"/>
    </row>
    <row r="78" spans="1:89" s="101" customFormat="1" x14ac:dyDescent="0.25">
      <c r="A78" s="104"/>
      <c r="B78" s="104"/>
      <c r="C78" s="117"/>
      <c r="D78" s="102"/>
      <c r="E78" s="102"/>
      <c r="F78" s="102"/>
      <c r="G78" s="102"/>
      <c r="H78" s="102"/>
      <c r="I78" s="102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</row>
    <row r="79" spans="1:89" s="101" customFormat="1" x14ac:dyDescent="0.25">
      <c r="A79" s="104"/>
      <c r="B79" s="104"/>
      <c r="C79" s="117"/>
      <c r="D79" s="102"/>
      <c r="E79" s="102"/>
      <c r="F79" s="102"/>
      <c r="G79" s="102"/>
      <c r="H79" s="102"/>
      <c r="I79" s="102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  <c r="BO79" s="123"/>
      <c r="BP79" s="123"/>
      <c r="BQ79" s="123"/>
      <c r="BR79" s="123"/>
      <c r="BS79" s="123"/>
      <c r="BT79" s="123"/>
      <c r="BU79" s="123"/>
      <c r="BV79" s="123"/>
      <c r="BW79" s="123"/>
      <c r="BX79" s="123"/>
      <c r="BY79" s="123"/>
      <c r="BZ79" s="123"/>
      <c r="CA79" s="123"/>
      <c r="CB79" s="123"/>
      <c r="CC79" s="123"/>
      <c r="CD79" s="123"/>
      <c r="CE79" s="123"/>
      <c r="CF79" s="123"/>
      <c r="CG79" s="123"/>
      <c r="CH79" s="123"/>
      <c r="CI79" s="123"/>
      <c r="CJ79" s="123"/>
      <c r="CK79" s="123"/>
    </row>
    <row r="80" spans="1:89" s="101" customFormat="1" x14ac:dyDescent="0.25">
      <c r="A80" s="104"/>
      <c r="B80" s="104"/>
      <c r="C80" s="117"/>
      <c r="D80" s="102"/>
      <c r="E80" s="102"/>
      <c r="F80" s="102"/>
      <c r="G80" s="102"/>
      <c r="H80" s="102"/>
      <c r="I80" s="102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3"/>
      <c r="BJ80" s="123"/>
      <c r="BK80" s="123"/>
      <c r="BL80" s="123"/>
      <c r="BM80" s="123"/>
      <c r="BN80" s="123"/>
      <c r="BO80" s="123"/>
      <c r="BP80" s="123"/>
      <c r="BQ80" s="123"/>
      <c r="BR80" s="123"/>
      <c r="BS80" s="123"/>
      <c r="BT80" s="123"/>
      <c r="BU80" s="123"/>
      <c r="BV80" s="123"/>
      <c r="BW80" s="123"/>
      <c r="BX80" s="123"/>
      <c r="BY80" s="123"/>
      <c r="BZ80" s="123"/>
      <c r="CA80" s="123"/>
      <c r="CB80" s="123"/>
      <c r="CC80" s="123"/>
      <c r="CD80" s="123"/>
      <c r="CE80" s="123"/>
      <c r="CF80" s="123"/>
      <c r="CG80" s="123"/>
      <c r="CH80" s="123"/>
      <c r="CI80" s="123"/>
      <c r="CJ80" s="123"/>
      <c r="CK80" s="123"/>
    </row>
    <row r="81" spans="1:89" s="101" customFormat="1" x14ac:dyDescent="0.25">
      <c r="A81" s="104"/>
      <c r="B81" s="104"/>
      <c r="C81" s="117"/>
      <c r="D81" s="102"/>
      <c r="E81" s="102"/>
      <c r="F81" s="102"/>
      <c r="G81" s="102"/>
      <c r="H81" s="102"/>
      <c r="I81" s="102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  <c r="CA81" s="123"/>
      <c r="CB81" s="123"/>
      <c r="CC81" s="123"/>
      <c r="CD81" s="123"/>
      <c r="CE81" s="123"/>
      <c r="CF81" s="123"/>
      <c r="CG81" s="123"/>
      <c r="CH81" s="123"/>
      <c r="CI81" s="123"/>
      <c r="CJ81" s="123"/>
      <c r="CK81" s="123"/>
    </row>
    <row r="82" spans="1:89" s="101" customFormat="1" x14ac:dyDescent="0.25">
      <c r="A82" s="104"/>
      <c r="B82" s="104"/>
      <c r="C82" s="117"/>
      <c r="D82" s="102"/>
      <c r="E82" s="102"/>
      <c r="F82" s="102"/>
      <c r="G82" s="102"/>
      <c r="H82" s="102"/>
      <c r="I82" s="102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  <c r="CA82" s="123"/>
      <c r="CB82" s="123"/>
      <c r="CC82" s="123"/>
      <c r="CD82" s="123"/>
      <c r="CE82" s="123"/>
      <c r="CF82" s="123"/>
      <c r="CG82" s="123"/>
      <c r="CH82" s="123"/>
      <c r="CI82" s="123"/>
      <c r="CJ82" s="123"/>
      <c r="CK82" s="123"/>
    </row>
    <row r="83" spans="1:89" s="101" customFormat="1" x14ac:dyDescent="0.25">
      <c r="A83" s="104"/>
      <c r="B83" s="104"/>
      <c r="C83" s="117"/>
      <c r="D83" s="102"/>
      <c r="E83" s="102"/>
      <c r="F83" s="102"/>
      <c r="G83" s="102"/>
      <c r="H83" s="102"/>
      <c r="I83" s="102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3"/>
    </row>
    <row r="84" spans="1:89" s="101" customFormat="1" x14ac:dyDescent="0.25">
      <c r="A84" s="104"/>
      <c r="B84" s="104"/>
      <c r="C84" s="117"/>
      <c r="D84" s="102"/>
      <c r="E84" s="102"/>
      <c r="F84" s="102"/>
      <c r="G84" s="102"/>
      <c r="H84" s="102"/>
      <c r="I84" s="102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  <c r="CA84" s="123"/>
      <c r="CB84" s="123"/>
      <c r="CC84" s="123"/>
      <c r="CD84" s="123"/>
      <c r="CE84" s="123"/>
      <c r="CF84" s="123"/>
      <c r="CG84" s="123"/>
      <c r="CH84" s="123"/>
      <c r="CI84" s="123"/>
      <c r="CJ84" s="123"/>
      <c r="CK84" s="123"/>
    </row>
    <row r="85" spans="1:89" s="101" customFormat="1" x14ac:dyDescent="0.25">
      <c r="A85" s="104"/>
      <c r="B85" s="104"/>
      <c r="C85" s="117"/>
      <c r="D85" s="102"/>
      <c r="E85" s="102"/>
      <c r="F85" s="102"/>
      <c r="G85" s="102"/>
      <c r="H85" s="102"/>
      <c r="I85" s="102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/>
      <c r="CG85" s="123"/>
      <c r="CH85" s="123"/>
      <c r="CI85" s="123"/>
      <c r="CJ85" s="123"/>
      <c r="CK85" s="123"/>
    </row>
    <row r="86" spans="1:89" s="101" customFormat="1" x14ac:dyDescent="0.25">
      <c r="A86" s="104"/>
      <c r="B86" s="104"/>
      <c r="C86" s="117"/>
      <c r="D86" s="102"/>
      <c r="E86" s="102"/>
      <c r="F86" s="102"/>
      <c r="G86" s="102"/>
      <c r="H86" s="102"/>
      <c r="I86" s="102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  <c r="CA86" s="123"/>
      <c r="CB86" s="123"/>
      <c r="CC86" s="123"/>
      <c r="CD86" s="123"/>
      <c r="CE86" s="123"/>
      <c r="CF86" s="123"/>
      <c r="CG86" s="123"/>
      <c r="CH86" s="123"/>
      <c r="CI86" s="123"/>
      <c r="CJ86" s="123"/>
      <c r="CK86" s="123"/>
    </row>
    <row r="87" spans="1:89" s="101" customFormat="1" x14ac:dyDescent="0.25">
      <c r="A87" s="104"/>
      <c r="B87" s="104"/>
      <c r="C87" s="117"/>
      <c r="D87" s="102"/>
      <c r="E87" s="102"/>
      <c r="F87" s="102"/>
      <c r="G87" s="102"/>
      <c r="H87" s="102"/>
      <c r="I87" s="102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3"/>
      <c r="CA87" s="123"/>
      <c r="CB87" s="123"/>
      <c r="CC87" s="123"/>
      <c r="CD87" s="123"/>
      <c r="CE87" s="123"/>
      <c r="CF87" s="123"/>
      <c r="CG87" s="123"/>
      <c r="CH87" s="123"/>
      <c r="CI87" s="123"/>
      <c r="CJ87" s="123"/>
      <c r="CK87" s="123"/>
    </row>
    <row r="88" spans="1:89" s="101" customFormat="1" x14ac:dyDescent="0.25">
      <c r="A88" s="104"/>
      <c r="B88" s="104"/>
      <c r="C88" s="117"/>
      <c r="D88" s="102"/>
      <c r="E88" s="102"/>
      <c r="F88" s="102"/>
      <c r="G88" s="102"/>
      <c r="H88" s="102"/>
      <c r="I88" s="102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  <c r="BU88" s="123"/>
      <c r="BV88" s="123"/>
      <c r="BW88" s="123"/>
      <c r="BX88" s="123"/>
      <c r="BY88" s="123"/>
      <c r="BZ88" s="123"/>
      <c r="CA88" s="123"/>
      <c r="CB88" s="123"/>
      <c r="CC88" s="123"/>
      <c r="CD88" s="123"/>
      <c r="CE88" s="123"/>
      <c r="CF88" s="123"/>
      <c r="CG88" s="123"/>
      <c r="CH88" s="123"/>
      <c r="CI88" s="123"/>
      <c r="CJ88" s="123"/>
      <c r="CK88" s="123"/>
    </row>
    <row r="89" spans="1:89" s="101" customFormat="1" x14ac:dyDescent="0.25">
      <c r="A89" s="104"/>
      <c r="B89" s="104"/>
      <c r="C89" s="117"/>
      <c r="D89" s="102"/>
      <c r="E89" s="102"/>
      <c r="F89" s="102"/>
      <c r="G89" s="102"/>
      <c r="H89" s="102"/>
      <c r="I89" s="102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3"/>
      <c r="BW89" s="123"/>
      <c r="BX89" s="123"/>
      <c r="BY89" s="123"/>
      <c r="BZ89" s="123"/>
      <c r="CA89" s="123"/>
      <c r="CB89" s="123"/>
      <c r="CC89" s="123"/>
      <c r="CD89" s="123"/>
      <c r="CE89" s="123"/>
      <c r="CF89" s="123"/>
      <c r="CG89" s="123"/>
      <c r="CH89" s="123"/>
      <c r="CI89" s="123"/>
      <c r="CJ89" s="123"/>
      <c r="CK89" s="123"/>
    </row>
    <row r="90" spans="1:89" s="101" customFormat="1" x14ac:dyDescent="0.25">
      <c r="A90" s="104"/>
      <c r="B90" s="104"/>
      <c r="C90" s="117"/>
      <c r="D90" s="102"/>
      <c r="E90" s="102"/>
      <c r="F90" s="102"/>
      <c r="G90" s="102"/>
      <c r="H90" s="102"/>
      <c r="I90" s="102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  <c r="BX90" s="123"/>
      <c r="BY90" s="123"/>
      <c r="BZ90" s="123"/>
      <c r="CA90" s="123"/>
      <c r="CB90" s="123"/>
      <c r="CC90" s="123"/>
      <c r="CD90" s="123"/>
      <c r="CE90" s="123"/>
      <c r="CF90" s="123"/>
      <c r="CG90" s="123"/>
      <c r="CH90" s="123"/>
      <c r="CI90" s="123"/>
      <c r="CJ90" s="123"/>
      <c r="CK90" s="123"/>
    </row>
    <row r="91" spans="1:89" s="101" customFormat="1" x14ac:dyDescent="0.25">
      <c r="A91" s="104"/>
      <c r="B91" s="104"/>
      <c r="C91" s="117"/>
      <c r="D91" s="102"/>
      <c r="E91" s="102"/>
      <c r="F91" s="102"/>
      <c r="G91" s="102"/>
      <c r="H91" s="102"/>
      <c r="I91" s="102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X91" s="123"/>
      <c r="BY91" s="123"/>
      <c r="BZ91" s="123"/>
      <c r="CA91" s="123"/>
      <c r="CB91" s="123"/>
      <c r="CC91" s="123"/>
      <c r="CD91" s="123"/>
      <c r="CE91" s="123"/>
      <c r="CF91" s="123"/>
      <c r="CG91" s="123"/>
      <c r="CH91" s="123"/>
      <c r="CI91" s="123"/>
      <c r="CJ91" s="123"/>
      <c r="CK91" s="123"/>
    </row>
    <row r="92" spans="1:89" s="101" customFormat="1" x14ac:dyDescent="0.25">
      <c r="A92" s="104"/>
      <c r="B92" s="104"/>
      <c r="C92" s="117"/>
      <c r="D92" s="102"/>
      <c r="E92" s="102"/>
      <c r="F92" s="102"/>
      <c r="G92" s="102"/>
      <c r="H92" s="102"/>
      <c r="I92" s="102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3"/>
      <c r="CA92" s="123"/>
      <c r="CB92" s="123"/>
      <c r="CC92" s="123"/>
      <c r="CD92" s="123"/>
      <c r="CE92" s="123"/>
      <c r="CF92" s="123"/>
      <c r="CG92" s="123"/>
      <c r="CH92" s="123"/>
      <c r="CI92" s="123"/>
      <c r="CJ92" s="123"/>
      <c r="CK92" s="123"/>
    </row>
    <row r="93" spans="1:89" s="101" customFormat="1" x14ac:dyDescent="0.25">
      <c r="A93" s="104"/>
      <c r="B93" s="104"/>
      <c r="C93" s="117"/>
      <c r="D93" s="102"/>
      <c r="E93" s="102"/>
      <c r="F93" s="102"/>
      <c r="G93" s="102"/>
      <c r="H93" s="102"/>
      <c r="I93" s="102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3"/>
      <c r="BV93" s="123"/>
      <c r="BW93" s="123"/>
      <c r="BX93" s="123"/>
      <c r="BY93" s="123"/>
      <c r="BZ93" s="123"/>
      <c r="CA93" s="123"/>
      <c r="CB93" s="123"/>
      <c r="CC93" s="123"/>
      <c r="CD93" s="123"/>
      <c r="CE93" s="123"/>
      <c r="CF93" s="123"/>
      <c r="CG93" s="123"/>
      <c r="CH93" s="123"/>
      <c r="CI93" s="123"/>
      <c r="CJ93" s="123"/>
      <c r="CK93" s="123"/>
    </row>
    <row r="94" spans="1:89" s="101" customFormat="1" x14ac:dyDescent="0.25">
      <c r="A94" s="104"/>
      <c r="B94" s="104"/>
      <c r="C94" s="117"/>
      <c r="D94" s="102"/>
      <c r="E94" s="102"/>
      <c r="F94" s="102"/>
      <c r="G94" s="102"/>
      <c r="H94" s="102"/>
      <c r="I94" s="102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/>
      <c r="BL94" s="123"/>
      <c r="BM94" s="123"/>
      <c r="BN94" s="123"/>
      <c r="BO94" s="123"/>
      <c r="BP94" s="123"/>
      <c r="BQ94" s="123"/>
      <c r="BR94" s="123"/>
      <c r="BS94" s="123"/>
      <c r="BT94" s="123"/>
      <c r="BU94" s="123"/>
      <c r="BV94" s="123"/>
      <c r="BW94" s="123"/>
      <c r="BX94" s="123"/>
      <c r="BY94" s="123"/>
      <c r="BZ94" s="123"/>
      <c r="CA94" s="123"/>
      <c r="CB94" s="123"/>
      <c r="CC94" s="123"/>
      <c r="CD94" s="123"/>
      <c r="CE94" s="123"/>
      <c r="CF94" s="123"/>
      <c r="CG94" s="123"/>
      <c r="CH94" s="123"/>
      <c r="CI94" s="123"/>
      <c r="CJ94" s="123"/>
      <c r="CK94" s="123"/>
    </row>
    <row r="95" spans="1:89" s="101" customFormat="1" x14ac:dyDescent="0.25">
      <c r="A95" s="104"/>
      <c r="B95" s="104"/>
      <c r="C95" s="117"/>
      <c r="D95" s="102"/>
      <c r="E95" s="102"/>
      <c r="F95" s="102"/>
      <c r="G95" s="102"/>
      <c r="H95" s="102"/>
      <c r="I95" s="102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3"/>
      <c r="BL95" s="123"/>
      <c r="BM95" s="123"/>
      <c r="BN95" s="123"/>
      <c r="BO95" s="123"/>
      <c r="BP95" s="123"/>
      <c r="BQ95" s="123"/>
      <c r="BR95" s="123"/>
      <c r="BS95" s="123"/>
      <c r="BT95" s="123"/>
      <c r="BU95" s="123"/>
      <c r="BV95" s="123"/>
      <c r="BW95" s="123"/>
      <c r="BX95" s="123"/>
      <c r="BY95" s="123"/>
      <c r="BZ95" s="123"/>
      <c r="CA95" s="123"/>
      <c r="CB95" s="123"/>
      <c r="CC95" s="123"/>
      <c r="CD95" s="123"/>
      <c r="CE95" s="123"/>
      <c r="CF95" s="123"/>
      <c r="CG95" s="123"/>
      <c r="CH95" s="123"/>
      <c r="CI95" s="123"/>
      <c r="CJ95" s="123"/>
      <c r="CK95" s="123"/>
    </row>
    <row r="96" spans="1:89" s="101" customFormat="1" x14ac:dyDescent="0.25">
      <c r="A96" s="104"/>
      <c r="B96" s="104"/>
      <c r="C96" s="117"/>
      <c r="D96" s="102"/>
      <c r="E96" s="102"/>
      <c r="F96" s="102"/>
      <c r="G96" s="102"/>
      <c r="H96" s="102"/>
      <c r="I96" s="102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23"/>
      <c r="BK96" s="123"/>
      <c r="BL96" s="123"/>
      <c r="BM96" s="123"/>
      <c r="BN96" s="123"/>
      <c r="BO96" s="123"/>
      <c r="BP96" s="123"/>
      <c r="BQ96" s="123"/>
      <c r="BR96" s="123"/>
      <c r="BS96" s="123"/>
      <c r="BT96" s="123"/>
      <c r="BU96" s="123"/>
      <c r="BV96" s="123"/>
      <c r="BW96" s="123"/>
      <c r="BX96" s="123"/>
      <c r="BY96" s="123"/>
      <c r="BZ96" s="123"/>
      <c r="CA96" s="123"/>
      <c r="CB96" s="123"/>
      <c r="CC96" s="123"/>
      <c r="CD96" s="123"/>
      <c r="CE96" s="123"/>
      <c r="CF96" s="123"/>
      <c r="CG96" s="123"/>
      <c r="CH96" s="123"/>
      <c r="CI96" s="123"/>
      <c r="CJ96" s="123"/>
      <c r="CK96" s="123"/>
    </row>
    <row r="97" spans="1:89" s="101" customFormat="1" x14ac:dyDescent="0.25">
      <c r="A97" s="104"/>
      <c r="B97" s="104"/>
      <c r="C97" s="117"/>
      <c r="D97" s="102"/>
      <c r="E97" s="102"/>
      <c r="F97" s="102"/>
      <c r="G97" s="102"/>
      <c r="H97" s="102"/>
      <c r="I97" s="102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3"/>
      <c r="BL97" s="123"/>
      <c r="BM97" s="123"/>
      <c r="BN97" s="123"/>
      <c r="BO97" s="123"/>
      <c r="BP97" s="123"/>
      <c r="BQ97" s="123"/>
      <c r="BR97" s="123"/>
      <c r="BS97" s="123"/>
      <c r="BT97" s="123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  <c r="CH97" s="123"/>
      <c r="CI97" s="123"/>
      <c r="CJ97" s="123"/>
      <c r="CK97" s="123"/>
    </row>
    <row r="98" spans="1:89" s="101" customFormat="1" x14ac:dyDescent="0.25">
      <c r="A98" s="104"/>
      <c r="B98" s="104"/>
      <c r="C98" s="117"/>
      <c r="D98" s="102"/>
      <c r="E98" s="102"/>
      <c r="F98" s="102"/>
      <c r="G98" s="102"/>
      <c r="H98" s="102"/>
      <c r="I98" s="102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  <c r="BE98" s="123"/>
      <c r="BF98" s="123"/>
      <c r="BG98" s="123"/>
      <c r="BH98" s="123"/>
      <c r="BI98" s="123"/>
      <c r="BJ98" s="123"/>
      <c r="BK98" s="123"/>
      <c r="BL98" s="123"/>
      <c r="BM98" s="123"/>
      <c r="BN98" s="123"/>
      <c r="BO98" s="123"/>
      <c r="BP98" s="123"/>
      <c r="BQ98" s="123"/>
      <c r="BR98" s="123"/>
      <c r="BS98" s="123"/>
      <c r="BT98" s="123"/>
      <c r="BU98" s="123"/>
      <c r="BV98" s="123"/>
      <c r="BW98" s="123"/>
      <c r="BX98" s="123"/>
      <c r="BY98" s="123"/>
      <c r="BZ98" s="123"/>
      <c r="CA98" s="123"/>
      <c r="CB98" s="123"/>
      <c r="CC98" s="123"/>
      <c r="CD98" s="123"/>
      <c r="CE98" s="123"/>
      <c r="CF98" s="123"/>
      <c r="CG98" s="123"/>
      <c r="CH98" s="123"/>
      <c r="CI98" s="123"/>
      <c r="CJ98" s="123"/>
      <c r="CK98" s="123"/>
    </row>
    <row r="99" spans="1:89" s="101" customFormat="1" x14ac:dyDescent="0.25">
      <c r="A99" s="104"/>
      <c r="B99" s="104"/>
      <c r="C99" s="117"/>
      <c r="D99" s="102"/>
      <c r="E99" s="102"/>
      <c r="F99" s="102"/>
      <c r="G99" s="102"/>
      <c r="H99" s="102"/>
      <c r="I99" s="102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23"/>
      <c r="AM99" s="123"/>
      <c r="AN99" s="123"/>
      <c r="AO99" s="123"/>
      <c r="AP99" s="123"/>
      <c r="AQ99" s="123"/>
      <c r="AR99" s="123"/>
      <c r="AS99" s="123"/>
      <c r="AT99" s="123"/>
      <c r="AU99" s="123"/>
      <c r="AV99" s="123"/>
      <c r="AW99" s="123"/>
      <c r="AX99" s="123"/>
      <c r="AY99" s="123"/>
      <c r="AZ99" s="123"/>
      <c r="BA99" s="123"/>
      <c r="BB99" s="123"/>
      <c r="BC99" s="123"/>
      <c r="BD99" s="123"/>
      <c r="BE99" s="123"/>
      <c r="BF99" s="123"/>
      <c r="BG99" s="123"/>
      <c r="BH99" s="123"/>
      <c r="BI99" s="123"/>
      <c r="BJ99" s="123"/>
      <c r="BK99" s="123"/>
      <c r="BL99" s="123"/>
      <c r="BM99" s="123"/>
      <c r="BN99" s="123"/>
      <c r="BO99" s="123"/>
      <c r="BP99" s="123"/>
      <c r="BQ99" s="123"/>
      <c r="BR99" s="123"/>
      <c r="BS99" s="123"/>
      <c r="BT99" s="123"/>
      <c r="BU99" s="123"/>
      <c r="BV99" s="123"/>
      <c r="BW99" s="123"/>
      <c r="BX99" s="123"/>
      <c r="BY99" s="123"/>
      <c r="BZ99" s="123"/>
      <c r="CA99" s="123"/>
      <c r="CB99" s="123"/>
      <c r="CC99" s="123"/>
      <c r="CD99" s="123"/>
      <c r="CE99" s="123"/>
      <c r="CF99" s="123"/>
      <c r="CG99" s="123"/>
      <c r="CH99" s="123"/>
      <c r="CI99" s="123"/>
      <c r="CJ99" s="123"/>
      <c r="CK99" s="123"/>
    </row>
    <row r="100" spans="1:89" s="101" customFormat="1" x14ac:dyDescent="0.25">
      <c r="A100" s="104"/>
      <c r="B100" s="104"/>
      <c r="C100" s="117"/>
      <c r="D100" s="102"/>
      <c r="E100" s="102"/>
      <c r="F100" s="102"/>
      <c r="G100" s="102"/>
      <c r="H100" s="102"/>
      <c r="I100" s="102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3"/>
      <c r="AQ100" s="123"/>
      <c r="AR100" s="123"/>
      <c r="AS100" s="123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  <c r="BI100" s="123"/>
      <c r="BJ100" s="123"/>
      <c r="BK100" s="123"/>
      <c r="BL100" s="123"/>
      <c r="BM100" s="123"/>
      <c r="BN100" s="123"/>
      <c r="BO100" s="123"/>
      <c r="BP100" s="123"/>
      <c r="BQ100" s="123"/>
      <c r="BR100" s="123"/>
      <c r="BS100" s="123"/>
      <c r="BT100" s="123"/>
      <c r="BU100" s="123"/>
      <c r="BV100" s="123"/>
      <c r="BW100" s="123"/>
      <c r="BX100" s="123"/>
      <c r="BY100" s="123"/>
      <c r="BZ100" s="123"/>
      <c r="CA100" s="123"/>
      <c r="CB100" s="123"/>
      <c r="CC100" s="123"/>
      <c r="CD100" s="123"/>
      <c r="CE100" s="123"/>
      <c r="CF100" s="123"/>
      <c r="CG100" s="123"/>
      <c r="CH100" s="123"/>
      <c r="CI100" s="123"/>
      <c r="CJ100" s="123"/>
      <c r="CK100" s="123"/>
    </row>
    <row r="101" spans="1:89" s="101" customFormat="1" x14ac:dyDescent="0.25">
      <c r="A101" s="104"/>
      <c r="B101" s="104"/>
      <c r="C101" s="117"/>
      <c r="D101" s="102"/>
      <c r="E101" s="102"/>
      <c r="F101" s="102"/>
      <c r="G101" s="102"/>
      <c r="H101" s="102"/>
      <c r="I101" s="102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3"/>
      <c r="BL101" s="123"/>
      <c r="BM101" s="123"/>
      <c r="BN101" s="123"/>
      <c r="BO101" s="123"/>
      <c r="BP101" s="123"/>
      <c r="BQ101" s="123"/>
      <c r="BR101" s="123"/>
      <c r="BS101" s="123"/>
      <c r="BT101" s="123"/>
      <c r="BU101" s="123"/>
      <c r="BV101" s="123"/>
      <c r="BW101" s="123"/>
      <c r="BX101" s="123"/>
      <c r="BY101" s="123"/>
      <c r="BZ101" s="123"/>
      <c r="CA101" s="123"/>
      <c r="CB101" s="123"/>
      <c r="CC101" s="123"/>
      <c r="CD101" s="123"/>
      <c r="CE101" s="123"/>
      <c r="CF101" s="123"/>
      <c r="CG101" s="123"/>
      <c r="CH101" s="123"/>
      <c r="CI101" s="123"/>
      <c r="CJ101" s="123"/>
      <c r="CK101" s="123"/>
    </row>
    <row r="102" spans="1:89" s="101" customFormat="1" x14ac:dyDescent="0.25">
      <c r="A102" s="104"/>
      <c r="B102" s="104"/>
      <c r="C102" s="117"/>
      <c r="D102" s="102"/>
      <c r="E102" s="102"/>
      <c r="F102" s="102"/>
      <c r="G102" s="102"/>
      <c r="H102" s="102"/>
      <c r="I102" s="102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23"/>
      <c r="AP102" s="123"/>
      <c r="AQ102" s="123"/>
      <c r="AR102" s="123"/>
      <c r="AS102" s="123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3"/>
      <c r="BJ102" s="123"/>
      <c r="BK102" s="123"/>
      <c r="BL102" s="123"/>
      <c r="BM102" s="123"/>
      <c r="BN102" s="123"/>
      <c r="BO102" s="123"/>
      <c r="BP102" s="123"/>
      <c r="BQ102" s="123"/>
      <c r="BR102" s="123"/>
      <c r="BS102" s="123"/>
      <c r="BT102" s="123"/>
      <c r="BU102" s="123"/>
      <c r="BV102" s="123"/>
      <c r="BW102" s="123"/>
      <c r="BX102" s="123"/>
      <c r="BY102" s="123"/>
      <c r="BZ102" s="123"/>
      <c r="CA102" s="123"/>
      <c r="CB102" s="123"/>
      <c r="CC102" s="123"/>
      <c r="CD102" s="123"/>
      <c r="CE102" s="123"/>
      <c r="CF102" s="123"/>
      <c r="CG102" s="123"/>
      <c r="CH102" s="123"/>
      <c r="CI102" s="123"/>
      <c r="CJ102" s="123"/>
      <c r="CK102" s="123"/>
    </row>
    <row r="103" spans="1:89" s="101" customFormat="1" x14ac:dyDescent="0.25">
      <c r="A103" s="104"/>
      <c r="B103" s="104"/>
      <c r="C103" s="117"/>
      <c r="D103" s="102"/>
      <c r="E103" s="102"/>
      <c r="F103" s="102"/>
      <c r="G103" s="102"/>
      <c r="H103" s="102"/>
      <c r="I103" s="102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  <c r="AX103" s="123"/>
      <c r="AY103" s="123"/>
      <c r="AZ103" s="123"/>
      <c r="BA103" s="123"/>
      <c r="BB103" s="123"/>
      <c r="BC103" s="123"/>
      <c r="BD103" s="123"/>
      <c r="BE103" s="123"/>
      <c r="BF103" s="123"/>
      <c r="BG103" s="123"/>
      <c r="BH103" s="123"/>
      <c r="BI103" s="123"/>
      <c r="BJ103" s="123"/>
      <c r="BK103" s="123"/>
      <c r="BL103" s="123"/>
      <c r="BM103" s="123"/>
      <c r="BN103" s="123"/>
      <c r="BO103" s="123"/>
      <c r="BP103" s="123"/>
      <c r="BQ103" s="123"/>
      <c r="BR103" s="123"/>
      <c r="BS103" s="123"/>
      <c r="BT103" s="123"/>
      <c r="BU103" s="123"/>
      <c r="BV103" s="123"/>
      <c r="BW103" s="123"/>
      <c r="BX103" s="123"/>
      <c r="BY103" s="123"/>
      <c r="BZ103" s="123"/>
      <c r="CA103" s="123"/>
      <c r="CB103" s="123"/>
      <c r="CC103" s="123"/>
      <c r="CD103" s="123"/>
      <c r="CE103" s="123"/>
      <c r="CF103" s="123"/>
      <c r="CG103" s="123"/>
      <c r="CH103" s="123"/>
      <c r="CI103" s="123"/>
      <c r="CJ103" s="123"/>
      <c r="CK103" s="123"/>
    </row>
    <row r="104" spans="1:89" s="101" customFormat="1" x14ac:dyDescent="0.25">
      <c r="A104" s="104"/>
      <c r="B104" s="104"/>
      <c r="C104" s="117"/>
      <c r="D104" s="102"/>
      <c r="E104" s="102"/>
      <c r="F104" s="102"/>
      <c r="G104" s="102"/>
      <c r="H104" s="102"/>
      <c r="I104" s="102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23"/>
      <c r="BP104" s="123"/>
      <c r="BQ104" s="123"/>
      <c r="BR104" s="123"/>
      <c r="BS104" s="123"/>
      <c r="BT104" s="123"/>
      <c r="BU104" s="123"/>
      <c r="BV104" s="123"/>
      <c r="BW104" s="123"/>
      <c r="BX104" s="123"/>
      <c r="BY104" s="123"/>
      <c r="BZ104" s="123"/>
      <c r="CA104" s="123"/>
      <c r="CB104" s="123"/>
      <c r="CC104" s="123"/>
      <c r="CD104" s="123"/>
      <c r="CE104" s="123"/>
      <c r="CF104" s="123"/>
      <c r="CG104" s="123"/>
      <c r="CH104" s="123"/>
      <c r="CI104" s="123"/>
      <c r="CJ104" s="123"/>
      <c r="CK104" s="123"/>
    </row>
    <row r="105" spans="1:89" s="101" customFormat="1" x14ac:dyDescent="0.25">
      <c r="A105" s="104"/>
      <c r="B105" s="104"/>
      <c r="C105" s="117"/>
      <c r="D105" s="102"/>
      <c r="E105" s="102"/>
      <c r="F105" s="102"/>
      <c r="G105" s="102"/>
      <c r="H105" s="102"/>
      <c r="I105" s="102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3"/>
      <c r="BJ105" s="123"/>
      <c r="BK105" s="123"/>
      <c r="BL105" s="123"/>
      <c r="BM105" s="123"/>
      <c r="BN105" s="123"/>
      <c r="BO105" s="123"/>
      <c r="BP105" s="123"/>
      <c r="BQ105" s="123"/>
      <c r="BR105" s="123"/>
      <c r="BS105" s="123"/>
      <c r="BT105" s="123"/>
      <c r="BU105" s="123"/>
      <c r="BV105" s="123"/>
      <c r="BW105" s="123"/>
      <c r="BX105" s="123"/>
      <c r="BY105" s="123"/>
      <c r="BZ105" s="123"/>
      <c r="CA105" s="123"/>
      <c r="CB105" s="123"/>
      <c r="CC105" s="123"/>
      <c r="CD105" s="123"/>
      <c r="CE105" s="123"/>
      <c r="CF105" s="123"/>
      <c r="CG105" s="123"/>
      <c r="CH105" s="123"/>
      <c r="CI105" s="123"/>
      <c r="CJ105" s="123"/>
      <c r="CK105" s="123"/>
    </row>
    <row r="106" spans="1:89" s="101" customFormat="1" x14ac:dyDescent="0.25">
      <c r="A106" s="104"/>
      <c r="B106" s="104"/>
      <c r="C106" s="117"/>
      <c r="D106" s="102"/>
      <c r="E106" s="102"/>
      <c r="F106" s="102"/>
      <c r="G106" s="102"/>
      <c r="H106" s="102"/>
      <c r="I106" s="102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  <c r="BJ106" s="123"/>
      <c r="BK106" s="123"/>
      <c r="BL106" s="123"/>
      <c r="BM106" s="123"/>
      <c r="BN106" s="123"/>
      <c r="BO106" s="123"/>
      <c r="BP106" s="123"/>
      <c r="BQ106" s="123"/>
      <c r="BR106" s="123"/>
      <c r="BS106" s="123"/>
      <c r="BT106" s="123"/>
      <c r="BU106" s="123"/>
      <c r="BV106" s="123"/>
      <c r="BW106" s="123"/>
      <c r="BX106" s="123"/>
      <c r="BY106" s="123"/>
      <c r="BZ106" s="123"/>
      <c r="CA106" s="123"/>
      <c r="CB106" s="123"/>
      <c r="CC106" s="123"/>
      <c r="CD106" s="123"/>
      <c r="CE106" s="123"/>
      <c r="CF106" s="123"/>
      <c r="CG106" s="123"/>
      <c r="CH106" s="123"/>
      <c r="CI106" s="123"/>
      <c r="CJ106" s="123"/>
      <c r="CK106" s="123"/>
    </row>
    <row r="107" spans="1:89" s="101" customFormat="1" x14ac:dyDescent="0.25">
      <c r="A107" s="104"/>
      <c r="B107" s="104"/>
      <c r="C107" s="117"/>
      <c r="D107" s="102"/>
      <c r="E107" s="102"/>
      <c r="F107" s="102"/>
      <c r="G107" s="102"/>
      <c r="H107" s="102"/>
      <c r="I107" s="102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23"/>
      <c r="BK107" s="123"/>
      <c r="BL107" s="123"/>
      <c r="BM107" s="123"/>
      <c r="BN107" s="123"/>
      <c r="BO107" s="123"/>
      <c r="BP107" s="123"/>
      <c r="BQ107" s="123"/>
      <c r="BR107" s="123"/>
      <c r="BS107" s="123"/>
      <c r="BT107" s="123"/>
      <c r="BU107" s="123"/>
      <c r="BV107" s="123"/>
      <c r="BW107" s="123"/>
      <c r="BX107" s="123"/>
      <c r="BY107" s="123"/>
      <c r="BZ107" s="123"/>
      <c r="CA107" s="123"/>
      <c r="CB107" s="123"/>
      <c r="CC107" s="123"/>
      <c r="CD107" s="123"/>
      <c r="CE107" s="123"/>
      <c r="CF107" s="123"/>
      <c r="CG107" s="123"/>
      <c r="CH107" s="123"/>
      <c r="CI107" s="123"/>
      <c r="CJ107" s="123"/>
      <c r="CK107" s="123"/>
    </row>
    <row r="108" spans="1:89" s="101" customFormat="1" x14ac:dyDescent="0.25">
      <c r="A108" s="104"/>
      <c r="B108" s="104"/>
      <c r="C108" s="117"/>
      <c r="D108" s="102"/>
      <c r="E108" s="102"/>
      <c r="F108" s="102"/>
      <c r="G108" s="102"/>
      <c r="H108" s="102"/>
      <c r="I108" s="102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123"/>
      <c r="AP108" s="123"/>
      <c r="AQ108" s="123"/>
      <c r="AR108" s="123"/>
      <c r="AS108" s="123"/>
      <c r="AT108" s="123"/>
      <c r="AU108" s="123"/>
      <c r="AV108" s="123"/>
      <c r="AW108" s="123"/>
      <c r="AX108" s="123"/>
      <c r="AY108" s="123"/>
      <c r="AZ108" s="123"/>
      <c r="BA108" s="123"/>
      <c r="BB108" s="123"/>
      <c r="BC108" s="123"/>
      <c r="BD108" s="123"/>
      <c r="BE108" s="123"/>
      <c r="BF108" s="123"/>
      <c r="BG108" s="123"/>
      <c r="BH108" s="123"/>
      <c r="BI108" s="123"/>
      <c r="BJ108" s="123"/>
      <c r="BK108" s="123"/>
      <c r="BL108" s="123"/>
      <c r="BM108" s="123"/>
      <c r="BN108" s="123"/>
      <c r="BO108" s="123"/>
      <c r="BP108" s="123"/>
      <c r="BQ108" s="123"/>
      <c r="BR108" s="123"/>
      <c r="BS108" s="123"/>
      <c r="BT108" s="123"/>
      <c r="BU108" s="123"/>
      <c r="BV108" s="123"/>
      <c r="BW108" s="123"/>
      <c r="BX108" s="123"/>
      <c r="BY108" s="123"/>
      <c r="BZ108" s="123"/>
      <c r="CA108" s="123"/>
      <c r="CB108" s="123"/>
      <c r="CC108" s="123"/>
      <c r="CD108" s="123"/>
      <c r="CE108" s="123"/>
      <c r="CF108" s="123"/>
      <c r="CG108" s="123"/>
      <c r="CH108" s="123"/>
      <c r="CI108" s="123"/>
      <c r="CJ108" s="123"/>
      <c r="CK108" s="123"/>
    </row>
    <row r="109" spans="1:89" s="101" customFormat="1" x14ac:dyDescent="0.25">
      <c r="A109" s="104"/>
      <c r="B109" s="104"/>
      <c r="C109" s="117"/>
      <c r="D109" s="102"/>
      <c r="E109" s="102"/>
      <c r="F109" s="102"/>
      <c r="G109" s="102"/>
      <c r="H109" s="102"/>
      <c r="I109" s="102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  <c r="BH109" s="123"/>
      <c r="BI109" s="123"/>
      <c r="BJ109" s="123"/>
      <c r="BK109" s="123"/>
      <c r="BL109" s="123"/>
      <c r="BM109" s="123"/>
      <c r="BN109" s="123"/>
      <c r="BO109" s="123"/>
      <c r="BP109" s="123"/>
      <c r="BQ109" s="123"/>
      <c r="BR109" s="123"/>
      <c r="BS109" s="123"/>
      <c r="BT109" s="123"/>
      <c r="BU109" s="123"/>
      <c r="BV109" s="123"/>
      <c r="BW109" s="123"/>
      <c r="BX109" s="123"/>
      <c r="BY109" s="123"/>
      <c r="BZ109" s="123"/>
      <c r="CA109" s="123"/>
      <c r="CB109" s="123"/>
      <c r="CC109" s="123"/>
      <c r="CD109" s="123"/>
      <c r="CE109" s="123"/>
      <c r="CF109" s="123"/>
      <c r="CG109" s="123"/>
      <c r="CH109" s="123"/>
      <c r="CI109" s="123"/>
      <c r="CJ109" s="123"/>
      <c r="CK109" s="123"/>
    </row>
    <row r="110" spans="1:89" s="101" customFormat="1" x14ac:dyDescent="0.25">
      <c r="A110" s="104"/>
      <c r="B110" s="104"/>
      <c r="C110" s="117"/>
      <c r="D110" s="102"/>
      <c r="E110" s="102"/>
      <c r="F110" s="102"/>
      <c r="G110" s="102"/>
      <c r="H110" s="102"/>
      <c r="I110" s="102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3"/>
      <c r="BB110" s="123"/>
      <c r="BC110" s="123"/>
      <c r="BD110" s="123"/>
      <c r="BE110" s="123"/>
      <c r="BF110" s="123"/>
      <c r="BG110" s="123"/>
      <c r="BH110" s="123"/>
      <c r="BI110" s="123"/>
      <c r="BJ110" s="123"/>
      <c r="BK110" s="123"/>
      <c r="BL110" s="123"/>
      <c r="BM110" s="123"/>
      <c r="BN110" s="123"/>
      <c r="BO110" s="123"/>
      <c r="BP110" s="123"/>
      <c r="BQ110" s="123"/>
      <c r="BR110" s="123"/>
      <c r="BS110" s="123"/>
      <c r="BT110" s="123"/>
      <c r="BU110" s="123"/>
      <c r="BV110" s="123"/>
      <c r="BW110" s="123"/>
      <c r="BX110" s="123"/>
      <c r="BY110" s="123"/>
      <c r="BZ110" s="123"/>
      <c r="CA110" s="123"/>
      <c r="CB110" s="123"/>
      <c r="CC110" s="123"/>
      <c r="CD110" s="123"/>
      <c r="CE110" s="123"/>
      <c r="CF110" s="123"/>
      <c r="CG110" s="123"/>
      <c r="CH110" s="123"/>
      <c r="CI110" s="123"/>
      <c r="CJ110" s="123"/>
      <c r="CK110" s="123"/>
    </row>
    <row r="111" spans="1:89" s="101" customFormat="1" x14ac:dyDescent="0.25">
      <c r="A111" s="104"/>
      <c r="B111" s="104"/>
      <c r="C111" s="117"/>
      <c r="D111" s="102"/>
      <c r="E111" s="102"/>
      <c r="F111" s="102"/>
      <c r="G111" s="102"/>
      <c r="H111" s="102"/>
      <c r="I111" s="102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3"/>
      <c r="BI111" s="123"/>
      <c r="BJ111" s="123"/>
      <c r="BK111" s="123"/>
      <c r="BL111" s="123"/>
      <c r="BM111" s="123"/>
      <c r="BN111" s="123"/>
      <c r="BO111" s="123"/>
      <c r="BP111" s="123"/>
      <c r="BQ111" s="123"/>
      <c r="BR111" s="123"/>
      <c r="BS111" s="123"/>
      <c r="BT111" s="123"/>
      <c r="BU111" s="123"/>
      <c r="BV111" s="123"/>
      <c r="BW111" s="123"/>
      <c r="BX111" s="123"/>
      <c r="BY111" s="123"/>
      <c r="BZ111" s="123"/>
      <c r="CA111" s="123"/>
      <c r="CB111" s="123"/>
      <c r="CC111" s="123"/>
      <c r="CD111" s="123"/>
      <c r="CE111" s="123"/>
      <c r="CF111" s="123"/>
      <c r="CG111" s="123"/>
      <c r="CH111" s="123"/>
      <c r="CI111" s="123"/>
      <c r="CJ111" s="123"/>
      <c r="CK111" s="123"/>
    </row>
    <row r="112" spans="1:89" s="101" customFormat="1" x14ac:dyDescent="0.25">
      <c r="A112" s="104"/>
      <c r="B112" s="104"/>
      <c r="C112" s="117"/>
      <c r="D112" s="102"/>
      <c r="E112" s="102"/>
      <c r="F112" s="102"/>
      <c r="G112" s="102"/>
      <c r="H112" s="102"/>
      <c r="I112" s="102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123"/>
      <c r="BM112" s="123"/>
      <c r="BN112" s="123"/>
      <c r="BO112" s="123"/>
      <c r="BP112" s="123"/>
      <c r="BQ112" s="123"/>
      <c r="BR112" s="123"/>
      <c r="BS112" s="123"/>
      <c r="BT112" s="123"/>
      <c r="BU112" s="123"/>
      <c r="BV112" s="123"/>
      <c r="BW112" s="123"/>
      <c r="BX112" s="123"/>
      <c r="BY112" s="123"/>
      <c r="BZ112" s="123"/>
      <c r="CA112" s="123"/>
      <c r="CB112" s="123"/>
      <c r="CC112" s="123"/>
      <c r="CD112" s="123"/>
      <c r="CE112" s="123"/>
      <c r="CF112" s="123"/>
      <c r="CG112" s="123"/>
      <c r="CH112" s="123"/>
      <c r="CI112" s="123"/>
      <c r="CJ112" s="123"/>
      <c r="CK112" s="123"/>
    </row>
    <row r="113" spans="1:89" s="101" customFormat="1" x14ac:dyDescent="0.25">
      <c r="A113" s="104"/>
      <c r="B113" s="104"/>
      <c r="C113" s="117"/>
      <c r="D113" s="102"/>
      <c r="E113" s="102"/>
      <c r="F113" s="102"/>
      <c r="G113" s="102"/>
      <c r="H113" s="102"/>
      <c r="I113" s="102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3"/>
      <c r="BH113" s="123"/>
      <c r="BI113" s="123"/>
      <c r="BJ113" s="123"/>
      <c r="BK113" s="123"/>
      <c r="BL113" s="123"/>
      <c r="BM113" s="123"/>
      <c r="BN113" s="123"/>
      <c r="BO113" s="123"/>
      <c r="BP113" s="123"/>
      <c r="BQ113" s="123"/>
      <c r="BR113" s="123"/>
      <c r="BS113" s="123"/>
      <c r="BT113" s="123"/>
      <c r="BU113" s="123"/>
      <c r="BV113" s="123"/>
      <c r="BW113" s="123"/>
      <c r="BX113" s="123"/>
      <c r="BY113" s="123"/>
      <c r="BZ113" s="123"/>
      <c r="CA113" s="123"/>
      <c r="CB113" s="123"/>
      <c r="CC113" s="123"/>
      <c r="CD113" s="123"/>
      <c r="CE113" s="123"/>
      <c r="CF113" s="123"/>
      <c r="CG113" s="123"/>
      <c r="CH113" s="123"/>
      <c r="CI113" s="123"/>
      <c r="CJ113" s="123"/>
      <c r="CK113" s="123"/>
    </row>
    <row r="114" spans="1:89" s="101" customFormat="1" x14ac:dyDescent="0.25">
      <c r="A114" s="104"/>
      <c r="B114" s="104"/>
      <c r="C114" s="117"/>
      <c r="D114" s="102"/>
      <c r="E114" s="102"/>
      <c r="F114" s="102"/>
      <c r="G114" s="102"/>
      <c r="H114" s="102"/>
      <c r="I114" s="102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  <c r="BF114" s="123"/>
      <c r="BG114" s="123"/>
      <c r="BH114" s="123"/>
      <c r="BI114" s="123"/>
      <c r="BJ114" s="123"/>
      <c r="BK114" s="123"/>
      <c r="BL114" s="123"/>
      <c r="BM114" s="123"/>
      <c r="BN114" s="123"/>
      <c r="BO114" s="123"/>
      <c r="BP114" s="123"/>
      <c r="BQ114" s="123"/>
      <c r="BR114" s="123"/>
      <c r="BS114" s="123"/>
      <c r="BT114" s="123"/>
      <c r="BU114" s="123"/>
      <c r="BV114" s="123"/>
      <c r="BW114" s="123"/>
      <c r="BX114" s="123"/>
      <c r="BY114" s="123"/>
      <c r="BZ114" s="123"/>
      <c r="CA114" s="123"/>
      <c r="CB114" s="123"/>
      <c r="CC114" s="123"/>
      <c r="CD114" s="123"/>
      <c r="CE114" s="123"/>
      <c r="CF114" s="123"/>
      <c r="CG114" s="123"/>
      <c r="CH114" s="123"/>
      <c r="CI114" s="123"/>
      <c r="CJ114" s="123"/>
      <c r="CK114" s="123"/>
    </row>
    <row r="115" spans="1:89" s="101" customFormat="1" x14ac:dyDescent="0.25">
      <c r="A115" s="104"/>
      <c r="B115" s="104"/>
      <c r="C115" s="117"/>
      <c r="D115" s="102"/>
      <c r="E115" s="102"/>
      <c r="F115" s="102"/>
      <c r="G115" s="102"/>
      <c r="H115" s="102"/>
      <c r="I115" s="102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123"/>
      <c r="AP115" s="123"/>
      <c r="AQ115" s="123"/>
      <c r="AR115" s="123"/>
      <c r="AS115" s="123"/>
      <c r="AT115" s="123"/>
      <c r="AU115" s="123"/>
      <c r="AV115" s="123"/>
      <c r="AW115" s="123"/>
      <c r="AX115" s="123"/>
      <c r="AY115" s="123"/>
      <c r="AZ115" s="123"/>
      <c r="BA115" s="123"/>
      <c r="BB115" s="123"/>
      <c r="BC115" s="123"/>
      <c r="BD115" s="123"/>
      <c r="BE115" s="123"/>
      <c r="BF115" s="123"/>
      <c r="BG115" s="123"/>
      <c r="BH115" s="123"/>
      <c r="BI115" s="123"/>
      <c r="BJ115" s="123"/>
      <c r="BK115" s="123"/>
      <c r="BL115" s="123"/>
      <c r="BM115" s="123"/>
      <c r="BN115" s="123"/>
      <c r="BO115" s="123"/>
      <c r="BP115" s="123"/>
      <c r="BQ115" s="123"/>
      <c r="BR115" s="123"/>
      <c r="BS115" s="123"/>
      <c r="BT115" s="123"/>
      <c r="BU115" s="123"/>
      <c r="BV115" s="123"/>
      <c r="BW115" s="123"/>
      <c r="BX115" s="123"/>
      <c r="BY115" s="123"/>
      <c r="BZ115" s="123"/>
      <c r="CA115" s="123"/>
      <c r="CB115" s="123"/>
      <c r="CC115" s="123"/>
      <c r="CD115" s="123"/>
      <c r="CE115" s="123"/>
      <c r="CF115" s="123"/>
      <c r="CG115" s="123"/>
      <c r="CH115" s="123"/>
      <c r="CI115" s="123"/>
      <c r="CJ115" s="123"/>
      <c r="CK115" s="123"/>
    </row>
    <row r="116" spans="1:89" s="101" customFormat="1" x14ac:dyDescent="0.25">
      <c r="A116" s="104"/>
      <c r="B116" s="104"/>
      <c r="C116" s="117"/>
      <c r="D116" s="102"/>
      <c r="E116" s="102"/>
      <c r="F116" s="102"/>
      <c r="G116" s="102"/>
      <c r="H116" s="102"/>
      <c r="I116" s="102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  <c r="BE116" s="123"/>
      <c r="BF116" s="123"/>
      <c r="BG116" s="123"/>
      <c r="BH116" s="123"/>
      <c r="BI116" s="123"/>
      <c r="BJ116" s="123"/>
      <c r="BK116" s="123"/>
      <c r="BL116" s="123"/>
      <c r="BM116" s="123"/>
      <c r="BN116" s="123"/>
      <c r="BO116" s="123"/>
      <c r="BP116" s="123"/>
      <c r="BQ116" s="123"/>
      <c r="BR116" s="123"/>
      <c r="BS116" s="123"/>
      <c r="BT116" s="123"/>
      <c r="BU116" s="123"/>
      <c r="BV116" s="123"/>
      <c r="BW116" s="123"/>
      <c r="BX116" s="123"/>
      <c r="BY116" s="123"/>
      <c r="BZ116" s="123"/>
      <c r="CA116" s="123"/>
      <c r="CB116" s="123"/>
      <c r="CC116" s="123"/>
      <c r="CD116" s="123"/>
      <c r="CE116" s="123"/>
      <c r="CF116" s="123"/>
      <c r="CG116" s="123"/>
      <c r="CH116" s="123"/>
      <c r="CI116" s="123"/>
      <c r="CJ116" s="123"/>
      <c r="CK116" s="123"/>
    </row>
    <row r="117" spans="1:89" s="101" customFormat="1" x14ac:dyDescent="0.25">
      <c r="A117" s="104"/>
      <c r="B117" s="104"/>
      <c r="C117" s="117"/>
      <c r="D117" s="102"/>
      <c r="E117" s="102"/>
      <c r="F117" s="102"/>
      <c r="G117" s="102"/>
      <c r="H117" s="102"/>
      <c r="I117" s="102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123"/>
      <c r="AP117" s="123"/>
      <c r="AQ117" s="123"/>
      <c r="AR117" s="123"/>
      <c r="AS117" s="123"/>
      <c r="AT117" s="123"/>
      <c r="AU117" s="123"/>
      <c r="AV117" s="123"/>
      <c r="AW117" s="123"/>
      <c r="AX117" s="123"/>
      <c r="AY117" s="123"/>
      <c r="AZ117" s="123"/>
      <c r="BA117" s="123"/>
      <c r="BB117" s="123"/>
      <c r="BC117" s="123"/>
      <c r="BD117" s="123"/>
      <c r="BE117" s="123"/>
      <c r="BF117" s="123"/>
      <c r="BG117" s="123"/>
      <c r="BH117" s="123"/>
      <c r="BI117" s="123"/>
      <c r="BJ117" s="123"/>
      <c r="BK117" s="123"/>
      <c r="BL117" s="123"/>
      <c r="BM117" s="123"/>
      <c r="BN117" s="123"/>
      <c r="BO117" s="123"/>
      <c r="BP117" s="123"/>
      <c r="BQ117" s="123"/>
      <c r="BR117" s="123"/>
      <c r="BS117" s="123"/>
      <c r="BT117" s="123"/>
      <c r="BU117" s="123"/>
      <c r="BV117" s="123"/>
      <c r="BW117" s="123"/>
      <c r="BX117" s="123"/>
      <c r="BY117" s="123"/>
      <c r="BZ117" s="123"/>
      <c r="CA117" s="123"/>
      <c r="CB117" s="123"/>
      <c r="CC117" s="123"/>
      <c r="CD117" s="123"/>
      <c r="CE117" s="123"/>
      <c r="CF117" s="123"/>
      <c r="CG117" s="123"/>
      <c r="CH117" s="123"/>
      <c r="CI117" s="123"/>
      <c r="CJ117" s="123"/>
      <c r="CK117" s="123"/>
    </row>
    <row r="118" spans="1:89" s="101" customFormat="1" x14ac:dyDescent="0.25">
      <c r="A118" s="104"/>
      <c r="B118" s="104"/>
      <c r="C118" s="117"/>
      <c r="D118" s="102"/>
      <c r="E118" s="102"/>
      <c r="F118" s="102"/>
      <c r="G118" s="102"/>
      <c r="H118" s="102"/>
      <c r="I118" s="102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123"/>
      <c r="AP118" s="123"/>
      <c r="AQ118" s="123"/>
      <c r="AR118" s="123"/>
      <c r="AS118" s="123"/>
      <c r="AT118" s="123"/>
      <c r="AU118" s="123"/>
      <c r="AV118" s="123"/>
      <c r="AW118" s="123"/>
      <c r="AX118" s="123"/>
      <c r="AY118" s="123"/>
      <c r="AZ118" s="123"/>
      <c r="BA118" s="123"/>
      <c r="BB118" s="123"/>
      <c r="BC118" s="123"/>
      <c r="BD118" s="123"/>
      <c r="BE118" s="123"/>
      <c r="BF118" s="123"/>
      <c r="BG118" s="123"/>
      <c r="BH118" s="123"/>
      <c r="BI118" s="123"/>
      <c r="BJ118" s="123"/>
      <c r="BK118" s="123"/>
      <c r="BL118" s="123"/>
      <c r="BM118" s="123"/>
      <c r="BN118" s="123"/>
      <c r="BO118" s="123"/>
      <c r="BP118" s="123"/>
      <c r="BQ118" s="123"/>
      <c r="BR118" s="123"/>
      <c r="BS118" s="123"/>
      <c r="BT118" s="123"/>
      <c r="BU118" s="123"/>
      <c r="BV118" s="123"/>
      <c r="BW118" s="123"/>
      <c r="BX118" s="123"/>
      <c r="BY118" s="123"/>
      <c r="BZ118" s="123"/>
      <c r="CA118" s="123"/>
      <c r="CB118" s="123"/>
      <c r="CC118" s="123"/>
      <c r="CD118" s="123"/>
      <c r="CE118" s="123"/>
      <c r="CF118" s="123"/>
      <c r="CG118" s="123"/>
      <c r="CH118" s="123"/>
      <c r="CI118" s="123"/>
      <c r="CJ118" s="123"/>
      <c r="CK118" s="123"/>
    </row>
    <row r="119" spans="1:89" s="101" customFormat="1" x14ac:dyDescent="0.25">
      <c r="A119" s="104"/>
      <c r="B119" s="104"/>
      <c r="C119" s="117"/>
      <c r="D119" s="102"/>
      <c r="E119" s="102"/>
      <c r="F119" s="102"/>
      <c r="G119" s="102"/>
      <c r="H119" s="102"/>
      <c r="I119" s="102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  <c r="BE119" s="123"/>
      <c r="BF119" s="123"/>
      <c r="BG119" s="123"/>
      <c r="BH119" s="123"/>
      <c r="BI119" s="123"/>
      <c r="BJ119" s="123"/>
      <c r="BK119" s="123"/>
      <c r="BL119" s="123"/>
      <c r="BM119" s="123"/>
      <c r="BN119" s="123"/>
      <c r="BO119" s="123"/>
      <c r="BP119" s="123"/>
      <c r="BQ119" s="123"/>
      <c r="BR119" s="123"/>
      <c r="BS119" s="123"/>
      <c r="BT119" s="123"/>
      <c r="BU119" s="123"/>
      <c r="BV119" s="123"/>
      <c r="BW119" s="123"/>
      <c r="BX119" s="123"/>
      <c r="BY119" s="123"/>
      <c r="BZ119" s="123"/>
      <c r="CA119" s="123"/>
      <c r="CB119" s="123"/>
      <c r="CC119" s="123"/>
      <c r="CD119" s="123"/>
      <c r="CE119" s="123"/>
      <c r="CF119" s="123"/>
      <c r="CG119" s="123"/>
      <c r="CH119" s="123"/>
      <c r="CI119" s="123"/>
      <c r="CJ119" s="123"/>
      <c r="CK119" s="123"/>
    </row>
    <row r="120" spans="1:89" s="101" customFormat="1" x14ac:dyDescent="0.25">
      <c r="A120" s="104"/>
      <c r="B120" s="104"/>
      <c r="C120" s="117"/>
      <c r="D120" s="102"/>
      <c r="E120" s="102"/>
      <c r="F120" s="102"/>
      <c r="G120" s="102"/>
      <c r="H120" s="102"/>
      <c r="I120" s="102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3"/>
      <c r="BC120" s="123"/>
      <c r="BD120" s="123"/>
      <c r="BE120" s="123"/>
      <c r="BF120" s="123"/>
      <c r="BG120" s="123"/>
      <c r="BH120" s="123"/>
      <c r="BI120" s="123"/>
      <c r="BJ120" s="123"/>
      <c r="BK120" s="123"/>
      <c r="BL120" s="123"/>
      <c r="BM120" s="123"/>
      <c r="BN120" s="123"/>
      <c r="BO120" s="123"/>
      <c r="BP120" s="123"/>
      <c r="BQ120" s="123"/>
      <c r="BR120" s="123"/>
      <c r="BS120" s="123"/>
      <c r="BT120" s="123"/>
      <c r="BU120" s="123"/>
      <c r="BV120" s="123"/>
      <c r="BW120" s="123"/>
      <c r="BX120" s="123"/>
      <c r="BY120" s="123"/>
      <c r="BZ120" s="123"/>
      <c r="CA120" s="123"/>
      <c r="CB120" s="123"/>
      <c r="CC120" s="123"/>
      <c r="CD120" s="123"/>
      <c r="CE120" s="123"/>
      <c r="CF120" s="123"/>
      <c r="CG120" s="123"/>
      <c r="CH120" s="123"/>
      <c r="CI120" s="123"/>
      <c r="CJ120" s="123"/>
      <c r="CK120" s="123"/>
    </row>
    <row r="121" spans="1:89" s="101" customFormat="1" x14ac:dyDescent="0.25">
      <c r="A121" s="104"/>
      <c r="B121" s="104"/>
      <c r="C121" s="117"/>
      <c r="D121" s="102"/>
      <c r="E121" s="102"/>
      <c r="F121" s="102"/>
      <c r="G121" s="102"/>
      <c r="H121" s="102"/>
      <c r="I121" s="102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3"/>
      <c r="AZ121" s="123"/>
      <c r="BA121" s="123"/>
      <c r="BB121" s="123"/>
      <c r="BC121" s="123"/>
      <c r="BD121" s="123"/>
      <c r="BE121" s="123"/>
      <c r="BF121" s="123"/>
      <c r="BG121" s="123"/>
      <c r="BH121" s="123"/>
      <c r="BI121" s="123"/>
      <c r="BJ121" s="123"/>
      <c r="BK121" s="123"/>
      <c r="BL121" s="123"/>
      <c r="BM121" s="123"/>
      <c r="BN121" s="123"/>
      <c r="BO121" s="123"/>
      <c r="BP121" s="123"/>
      <c r="BQ121" s="123"/>
      <c r="BR121" s="123"/>
      <c r="BS121" s="123"/>
      <c r="BT121" s="123"/>
      <c r="BU121" s="123"/>
      <c r="BV121" s="123"/>
      <c r="BW121" s="123"/>
      <c r="BX121" s="123"/>
      <c r="BY121" s="123"/>
      <c r="BZ121" s="123"/>
      <c r="CA121" s="123"/>
      <c r="CB121" s="123"/>
      <c r="CC121" s="123"/>
      <c r="CD121" s="123"/>
      <c r="CE121" s="123"/>
      <c r="CF121" s="123"/>
      <c r="CG121" s="123"/>
      <c r="CH121" s="123"/>
      <c r="CI121" s="123"/>
      <c r="CJ121" s="123"/>
      <c r="CK121" s="123"/>
    </row>
    <row r="122" spans="1:89" s="101" customFormat="1" x14ac:dyDescent="0.25">
      <c r="A122" s="104"/>
      <c r="B122" s="104"/>
      <c r="C122" s="117"/>
      <c r="D122" s="102"/>
      <c r="E122" s="102"/>
      <c r="F122" s="102"/>
      <c r="G122" s="102"/>
      <c r="H122" s="102"/>
      <c r="I122" s="102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23"/>
      <c r="AP122" s="123"/>
      <c r="AQ122" s="123"/>
      <c r="AR122" s="123"/>
      <c r="AS122" s="123"/>
      <c r="AT122" s="123"/>
      <c r="AU122" s="123"/>
      <c r="AV122" s="123"/>
      <c r="AW122" s="123"/>
      <c r="AX122" s="123"/>
      <c r="AY122" s="123"/>
      <c r="AZ122" s="123"/>
      <c r="BA122" s="123"/>
      <c r="BB122" s="123"/>
      <c r="BC122" s="123"/>
      <c r="BD122" s="123"/>
      <c r="BE122" s="123"/>
      <c r="BF122" s="123"/>
      <c r="BG122" s="123"/>
      <c r="BH122" s="123"/>
      <c r="BI122" s="123"/>
      <c r="BJ122" s="123"/>
      <c r="BK122" s="123"/>
      <c r="BL122" s="123"/>
      <c r="BM122" s="123"/>
      <c r="BN122" s="123"/>
      <c r="BO122" s="123"/>
      <c r="BP122" s="123"/>
      <c r="BQ122" s="123"/>
      <c r="BR122" s="123"/>
      <c r="BS122" s="123"/>
      <c r="BT122" s="123"/>
      <c r="BU122" s="123"/>
      <c r="BV122" s="123"/>
      <c r="BW122" s="123"/>
      <c r="BX122" s="123"/>
      <c r="BY122" s="123"/>
      <c r="BZ122" s="123"/>
      <c r="CA122" s="123"/>
      <c r="CB122" s="123"/>
      <c r="CC122" s="123"/>
      <c r="CD122" s="123"/>
      <c r="CE122" s="123"/>
      <c r="CF122" s="123"/>
      <c r="CG122" s="123"/>
      <c r="CH122" s="123"/>
      <c r="CI122" s="123"/>
      <c r="CJ122" s="123"/>
      <c r="CK122" s="123"/>
    </row>
    <row r="123" spans="1:89" s="101" customFormat="1" x14ac:dyDescent="0.25">
      <c r="A123" s="104"/>
      <c r="B123" s="104"/>
      <c r="C123" s="117"/>
      <c r="D123" s="102"/>
      <c r="E123" s="102"/>
      <c r="F123" s="102"/>
      <c r="G123" s="102"/>
      <c r="H123" s="102"/>
      <c r="I123" s="102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123"/>
      <c r="AP123" s="123"/>
      <c r="AQ123" s="123"/>
      <c r="AR123" s="123"/>
      <c r="AS123" s="123"/>
      <c r="AT123" s="123"/>
      <c r="AU123" s="123"/>
      <c r="AV123" s="123"/>
      <c r="AW123" s="123"/>
      <c r="AX123" s="123"/>
      <c r="AY123" s="123"/>
      <c r="AZ123" s="123"/>
      <c r="BA123" s="123"/>
      <c r="BB123" s="123"/>
      <c r="BC123" s="123"/>
      <c r="BD123" s="123"/>
      <c r="BE123" s="123"/>
      <c r="BF123" s="123"/>
      <c r="BG123" s="123"/>
      <c r="BH123" s="123"/>
      <c r="BI123" s="123"/>
      <c r="BJ123" s="123"/>
      <c r="BK123" s="123"/>
      <c r="BL123" s="123"/>
      <c r="BM123" s="123"/>
      <c r="BN123" s="123"/>
      <c r="BO123" s="123"/>
      <c r="BP123" s="123"/>
      <c r="BQ123" s="123"/>
      <c r="BR123" s="123"/>
      <c r="BS123" s="123"/>
      <c r="BT123" s="123"/>
      <c r="BU123" s="123"/>
      <c r="BV123" s="123"/>
      <c r="BW123" s="123"/>
      <c r="BX123" s="123"/>
      <c r="BY123" s="123"/>
      <c r="BZ123" s="123"/>
      <c r="CA123" s="123"/>
      <c r="CB123" s="123"/>
      <c r="CC123" s="123"/>
      <c r="CD123" s="123"/>
      <c r="CE123" s="123"/>
      <c r="CF123" s="123"/>
      <c r="CG123" s="123"/>
      <c r="CH123" s="123"/>
      <c r="CI123" s="123"/>
      <c r="CJ123" s="123"/>
      <c r="CK123" s="123"/>
    </row>
    <row r="124" spans="1:89" s="101" customFormat="1" x14ac:dyDescent="0.25">
      <c r="A124" s="104"/>
      <c r="B124" s="104"/>
      <c r="C124" s="117"/>
      <c r="D124" s="102"/>
      <c r="E124" s="102"/>
      <c r="F124" s="102"/>
      <c r="G124" s="102"/>
      <c r="H124" s="102"/>
      <c r="I124" s="102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3"/>
      <c r="BF124" s="123"/>
      <c r="BG124" s="123"/>
      <c r="BH124" s="123"/>
      <c r="BI124" s="123"/>
      <c r="BJ124" s="123"/>
      <c r="BK124" s="123"/>
      <c r="BL124" s="123"/>
      <c r="BM124" s="123"/>
      <c r="BN124" s="123"/>
      <c r="BO124" s="123"/>
      <c r="BP124" s="123"/>
      <c r="BQ124" s="123"/>
      <c r="BR124" s="123"/>
      <c r="BS124" s="123"/>
      <c r="BT124" s="123"/>
      <c r="BU124" s="123"/>
      <c r="BV124" s="123"/>
      <c r="BW124" s="123"/>
      <c r="BX124" s="123"/>
      <c r="BY124" s="123"/>
      <c r="BZ124" s="123"/>
      <c r="CA124" s="123"/>
      <c r="CB124" s="123"/>
      <c r="CC124" s="123"/>
      <c r="CD124" s="123"/>
      <c r="CE124" s="123"/>
      <c r="CF124" s="123"/>
      <c r="CG124" s="123"/>
      <c r="CH124" s="123"/>
      <c r="CI124" s="123"/>
      <c r="CJ124" s="123"/>
      <c r="CK124" s="123"/>
    </row>
    <row r="125" spans="1:89" s="101" customFormat="1" x14ac:dyDescent="0.25">
      <c r="A125" s="104"/>
      <c r="B125" s="104"/>
      <c r="C125" s="117"/>
      <c r="D125" s="102"/>
      <c r="E125" s="102"/>
      <c r="F125" s="102"/>
      <c r="G125" s="102"/>
      <c r="H125" s="102"/>
      <c r="I125" s="102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123"/>
      <c r="AP125" s="123"/>
      <c r="AQ125" s="123"/>
      <c r="AR125" s="123"/>
      <c r="AS125" s="123"/>
      <c r="AT125" s="123"/>
      <c r="AU125" s="123"/>
      <c r="AV125" s="123"/>
      <c r="AW125" s="123"/>
      <c r="AX125" s="123"/>
      <c r="AY125" s="123"/>
      <c r="AZ125" s="123"/>
      <c r="BA125" s="123"/>
      <c r="BB125" s="123"/>
      <c r="BC125" s="123"/>
      <c r="BD125" s="123"/>
      <c r="BE125" s="123"/>
      <c r="BF125" s="123"/>
      <c r="BG125" s="123"/>
      <c r="BH125" s="123"/>
      <c r="BI125" s="123"/>
      <c r="BJ125" s="123"/>
      <c r="BK125" s="123"/>
      <c r="BL125" s="123"/>
      <c r="BM125" s="123"/>
      <c r="BN125" s="123"/>
      <c r="BO125" s="123"/>
      <c r="BP125" s="123"/>
      <c r="BQ125" s="123"/>
      <c r="BR125" s="123"/>
      <c r="BS125" s="123"/>
      <c r="BT125" s="123"/>
      <c r="BU125" s="123"/>
      <c r="BV125" s="123"/>
      <c r="BW125" s="123"/>
      <c r="BX125" s="123"/>
      <c r="BY125" s="123"/>
      <c r="BZ125" s="123"/>
      <c r="CA125" s="123"/>
      <c r="CB125" s="123"/>
      <c r="CC125" s="123"/>
      <c r="CD125" s="123"/>
      <c r="CE125" s="123"/>
      <c r="CF125" s="123"/>
      <c r="CG125" s="123"/>
      <c r="CH125" s="123"/>
      <c r="CI125" s="123"/>
      <c r="CJ125" s="123"/>
      <c r="CK125" s="123"/>
    </row>
    <row r="126" spans="1:89" s="101" customFormat="1" x14ac:dyDescent="0.25">
      <c r="A126" s="104"/>
      <c r="B126" s="104"/>
      <c r="C126" s="117"/>
      <c r="D126" s="102"/>
      <c r="E126" s="102"/>
      <c r="F126" s="102"/>
      <c r="G126" s="102"/>
      <c r="H126" s="102"/>
      <c r="I126" s="102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123"/>
      <c r="AP126" s="123"/>
      <c r="AQ126" s="123"/>
      <c r="AR126" s="123"/>
      <c r="AS126" s="123"/>
      <c r="AT126" s="123"/>
      <c r="AU126" s="123"/>
      <c r="AV126" s="123"/>
      <c r="AW126" s="123"/>
      <c r="AX126" s="123"/>
      <c r="AY126" s="123"/>
      <c r="AZ126" s="123"/>
      <c r="BA126" s="123"/>
      <c r="BB126" s="123"/>
      <c r="BC126" s="123"/>
      <c r="BD126" s="123"/>
      <c r="BE126" s="123"/>
      <c r="BF126" s="123"/>
      <c r="BG126" s="123"/>
      <c r="BH126" s="123"/>
      <c r="BI126" s="123"/>
      <c r="BJ126" s="123"/>
      <c r="BK126" s="123"/>
      <c r="BL126" s="123"/>
      <c r="BM126" s="123"/>
      <c r="BN126" s="123"/>
      <c r="BO126" s="123"/>
      <c r="BP126" s="123"/>
      <c r="BQ126" s="123"/>
      <c r="BR126" s="123"/>
      <c r="BS126" s="123"/>
      <c r="BT126" s="123"/>
      <c r="BU126" s="123"/>
      <c r="BV126" s="123"/>
      <c r="BW126" s="123"/>
      <c r="BX126" s="123"/>
      <c r="BY126" s="123"/>
      <c r="BZ126" s="123"/>
      <c r="CA126" s="123"/>
      <c r="CB126" s="123"/>
      <c r="CC126" s="123"/>
      <c r="CD126" s="123"/>
      <c r="CE126" s="123"/>
      <c r="CF126" s="123"/>
      <c r="CG126" s="123"/>
      <c r="CH126" s="123"/>
      <c r="CI126" s="123"/>
      <c r="CJ126" s="123"/>
      <c r="CK126" s="123"/>
    </row>
    <row r="127" spans="1:89" s="101" customFormat="1" x14ac:dyDescent="0.25">
      <c r="A127" s="104"/>
      <c r="B127" s="104"/>
      <c r="C127" s="117"/>
      <c r="D127" s="102"/>
      <c r="E127" s="102"/>
      <c r="F127" s="102"/>
      <c r="G127" s="102"/>
      <c r="H127" s="102"/>
      <c r="I127" s="102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  <c r="BA127" s="123"/>
      <c r="BB127" s="123"/>
      <c r="BC127" s="123"/>
      <c r="BD127" s="123"/>
      <c r="BE127" s="123"/>
      <c r="BF127" s="123"/>
      <c r="BG127" s="123"/>
      <c r="BH127" s="123"/>
      <c r="BI127" s="123"/>
      <c r="BJ127" s="123"/>
      <c r="BK127" s="123"/>
      <c r="BL127" s="123"/>
      <c r="BM127" s="123"/>
      <c r="BN127" s="123"/>
      <c r="BO127" s="123"/>
      <c r="BP127" s="123"/>
      <c r="BQ127" s="123"/>
      <c r="BR127" s="123"/>
      <c r="BS127" s="123"/>
      <c r="BT127" s="123"/>
      <c r="BU127" s="123"/>
      <c r="BV127" s="123"/>
      <c r="BW127" s="123"/>
      <c r="BX127" s="123"/>
      <c r="BY127" s="123"/>
      <c r="BZ127" s="123"/>
      <c r="CA127" s="123"/>
      <c r="CB127" s="123"/>
      <c r="CC127" s="123"/>
      <c r="CD127" s="123"/>
      <c r="CE127" s="123"/>
      <c r="CF127" s="123"/>
      <c r="CG127" s="123"/>
      <c r="CH127" s="123"/>
      <c r="CI127" s="123"/>
      <c r="CJ127" s="123"/>
      <c r="CK127" s="123"/>
    </row>
    <row r="128" spans="1:89" s="101" customFormat="1" x14ac:dyDescent="0.25">
      <c r="A128" s="104"/>
      <c r="B128" s="104"/>
      <c r="C128" s="117"/>
      <c r="D128" s="102"/>
      <c r="E128" s="102"/>
      <c r="F128" s="102"/>
      <c r="G128" s="102"/>
      <c r="H128" s="102"/>
      <c r="I128" s="102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3"/>
      <c r="AZ128" s="123"/>
      <c r="BA128" s="123"/>
      <c r="BB128" s="123"/>
      <c r="BC128" s="123"/>
      <c r="BD128" s="123"/>
      <c r="BE128" s="123"/>
      <c r="BF128" s="123"/>
      <c r="BG128" s="123"/>
      <c r="BH128" s="123"/>
      <c r="BI128" s="123"/>
      <c r="BJ128" s="123"/>
      <c r="BK128" s="123"/>
      <c r="BL128" s="123"/>
      <c r="BM128" s="123"/>
      <c r="BN128" s="123"/>
      <c r="BO128" s="123"/>
      <c r="BP128" s="123"/>
      <c r="BQ128" s="123"/>
      <c r="BR128" s="123"/>
      <c r="BS128" s="123"/>
      <c r="BT128" s="123"/>
      <c r="BU128" s="123"/>
      <c r="BV128" s="123"/>
      <c r="BW128" s="123"/>
      <c r="BX128" s="123"/>
      <c r="BY128" s="123"/>
      <c r="BZ128" s="123"/>
      <c r="CA128" s="123"/>
      <c r="CB128" s="123"/>
      <c r="CC128" s="123"/>
      <c r="CD128" s="123"/>
      <c r="CE128" s="123"/>
      <c r="CF128" s="123"/>
      <c r="CG128" s="123"/>
      <c r="CH128" s="123"/>
      <c r="CI128" s="123"/>
      <c r="CJ128" s="123"/>
      <c r="CK128" s="123"/>
    </row>
    <row r="129" spans="1:89" s="101" customFormat="1" x14ac:dyDescent="0.25">
      <c r="A129" s="104"/>
      <c r="B129" s="104"/>
      <c r="C129" s="117"/>
      <c r="D129" s="102"/>
      <c r="E129" s="102"/>
      <c r="F129" s="102"/>
      <c r="G129" s="102"/>
      <c r="H129" s="102"/>
      <c r="I129" s="102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  <c r="BA129" s="123"/>
      <c r="BB129" s="123"/>
      <c r="BC129" s="123"/>
      <c r="BD129" s="123"/>
      <c r="BE129" s="123"/>
      <c r="BF129" s="123"/>
      <c r="BG129" s="123"/>
      <c r="BH129" s="123"/>
      <c r="BI129" s="123"/>
      <c r="BJ129" s="123"/>
      <c r="BK129" s="123"/>
      <c r="BL129" s="123"/>
      <c r="BM129" s="123"/>
      <c r="BN129" s="123"/>
      <c r="BO129" s="123"/>
      <c r="BP129" s="123"/>
      <c r="BQ129" s="123"/>
      <c r="BR129" s="123"/>
      <c r="BS129" s="123"/>
      <c r="BT129" s="123"/>
      <c r="BU129" s="123"/>
      <c r="BV129" s="123"/>
      <c r="BW129" s="123"/>
      <c r="BX129" s="123"/>
      <c r="BY129" s="123"/>
      <c r="BZ129" s="123"/>
      <c r="CA129" s="123"/>
      <c r="CB129" s="123"/>
      <c r="CC129" s="123"/>
      <c r="CD129" s="123"/>
      <c r="CE129" s="123"/>
      <c r="CF129" s="123"/>
      <c r="CG129" s="123"/>
      <c r="CH129" s="123"/>
      <c r="CI129" s="123"/>
      <c r="CJ129" s="123"/>
      <c r="CK129" s="123"/>
    </row>
    <row r="130" spans="1:89" s="101" customFormat="1" x14ac:dyDescent="0.25">
      <c r="A130" s="104"/>
      <c r="B130" s="104"/>
      <c r="C130" s="117"/>
      <c r="D130" s="102"/>
      <c r="E130" s="102"/>
      <c r="F130" s="102"/>
      <c r="G130" s="102"/>
      <c r="H130" s="102"/>
      <c r="I130" s="102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123"/>
      <c r="AP130" s="123"/>
      <c r="AQ130" s="123"/>
      <c r="AR130" s="123"/>
      <c r="AS130" s="123"/>
      <c r="AT130" s="123"/>
      <c r="AU130" s="123"/>
      <c r="AV130" s="123"/>
      <c r="AW130" s="123"/>
      <c r="AX130" s="123"/>
      <c r="AY130" s="123"/>
      <c r="AZ130" s="123"/>
      <c r="BA130" s="123"/>
      <c r="BB130" s="123"/>
      <c r="BC130" s="123"/>
      <c r="BD130" s="123"/>
      <c r="BE130" s="123"/>
      <c r="BF130" s="123"/>
      <c r="BG130" s="123"/>
      <c r="BH130" s="123"/>
      <c r="BI130" s="123"/>
      <c r="BJ130" s="123"/>
      <c r="BK130" s="123"/>
      <c r="BL130" s="123"/>
      <c r="BM130" s="123"/>
      <c r="BN130" s="123"/>
      <c r="BO130" s="123"/>
      <c r="BP130" s="123"/>
      <c r="BQ130" s="123"/>
      <c r="BR130" s="123"/>
      <c r="BS130" s="123"/>
      <c r="BT130" s="123"/>
      <c r="BU130" s="123"/>
      <c r="BV130" s="123"/>
      <c r="BW130" s="123"/>
      <c r="BX130" s="123"/>
      <c r="BY130" s="123"/>
      <c r="BZ130" s="123"/>
      <c r="CA130" s="123"/>
      <c r="CB130" s="123"/>
      <c r="CC130" s="123"/>
      <c r="CD130" s="123"/>
      <c r="CE130" s="123"/>
      <c r="CF130" s="123"/>
      <c r="CG130" s="123"/>
      <c r="CH130" s="123"/>
      <c r="CI130" s="123"/>
      <c r="CJ130" s="123"/>
      <c r="CK130" s="123"/>
    </row>
    <row r="131" spans="1:89" s="101" customFormat="1" x14ac:dyDescent="0.25">
      <c r="A131" s="104"/>
      <c r="B131" s="104"/>
      <c r="C131" s="117"/>
      <c r="D131" s="102"/>
      <c r="E131" s="102"/>
      <c r="F131" s="102"/>
      <c r="G131" s="102"/>
      <c r="H131" s="102"/>
      <c r="I131" s="102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123"/>
      <c r="AP131" s="123"/>
      <c r="AQ131" s="123"/>
      <c r="AR131" s="123"/>
      <c r="AS131" s="123"/>
      <c r="AT131" s="123"/>
      <c r="AU131" s="123"/>
      <c r="AV131" s="123"/>
      <c r="AW131" s="123"/>
      <c r="AX131" s="123"/>
      <c r="AY131" s="123"/>
      <c r="AZ131" s="123"/>
      <c r="BA131" s="123"/>
      <c r="BB131" s="123"/>
      <c r="BC131" s="123"/>
      <c r="BD131" s="123"/>
      <c r="BE131" s="123"/>
      <c r="BF131" s="123"/>
      <c r="BG131" s="123"/>
      <c r="BH131" s="123"/>
      <c r="BI131" s="123"/>
      <c r="BJ131" s="123"/>
      <c r="BK131" s="123"/>
      <c r="BL131" s="123"/>
      <c r="BM131" s="123"/>
      <c r="BN131" s="123"/>
      <c r="BO131" s="123"/>
      <c r="BP131" s="123"/>
      <c r="BQ131" s="123"/>
      <c r="BR131" s="123"/>
      <c r="BS131" s="123"/>
      <c r="BT131" s="123"/>
      <c r="BU131" s="123"/>
      <c r="BV131" s="123"/>
      <c r="BW131" s="123"/>
      <c r="BX131" s="123"/>
      <c r="BY131" s="123"/>
      <c r="BZ131" s="123"/>
      <c r="CA131" s="123"/>
      <c r="CB131" s="123"/>
      <c r="CC131" s="123"/>
      <c r="CD131" s="123"/>
      <c r="CE131" s="123"/>
      <c r="CF131" s="123"/>
      <c r="CG131" s="123"/>
      <c r="CH131" s="123"/>
      <c r="CI131" s="123"/>
      <c r="CJ131" s="123"/>
      <c r="CK131" s="123"/>
    </row>
    <row r="132" spans="1:89" s="101" customFormat="1" x14ac:dyDescent="0.25">
      <c r="A132" s="104"/>
      <c r="B132" s="104"/>
      <c r="C132" s="117"/>
      <c r="D132" s="102"/>
      <c r="E132" s="102"/>
      <c r="F132" s="102"/>
      <c r="G132" s="102"/>
      <c r="H132" s="102"/>
      <c r="I132" s="102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123"/>
      <c r="AP132" s="123"/>
      <c r="AQ132" s="123"/>
      <c r="AR132" s="123"/>
      <c r="AS132" s="123"/>
      <c r="AT132" s="123"/>
      <c r="AU132" s="123"/>
      <c r="AV132" s="123"/>
      <c r="AW132" s="123"/>
      <c r="AX132" s="123"/>
      <c r="AY132" s="123"/>
      <c r="AZ132" s="123"/>
      <c r="BA132" s="123"/>
      <c r="BB132" s="123"/>
      <c r="BC132" s="123"/>
      <c r="BD132" s="123"/>
      <c r="BE132" s="123"/>
      <c r="BF132" s="123"/>
      <c r="BG132" s="123"/>
      <c r="BH132" s="123"/>
      <c r="BI132" s="123"/>
      <c r="BJ132" s="123"/>
      <c r="BK132" s="123"/>
      <c r="BL132" s="123"/>
      <c r="BM132" s="123"/>
      <c r="BN132" s="123"/>
      <c r="BO132" s="123"/>
      <c r="BP132" s="123"/>
      <c r="BQ132" s="123"/>
      <c r="BR132" s="123"/>
      <c r="BS132" s="123"/>
      <c r="BT132" s="123"/>
      <c r="BU132" s="123"/>
      <c r="BV132" s="123"/>
      <c r="BW132" s="123"/>
      <c r="BX132" s="123"/>
      <c r="BY132" s="123"/>
      <c r="BZ132" s="123"/>
      <c r="CA132" s="123"/>
      <c r="CB132" s="123"/>
      <c r="CC132" s="123"/>
      <c r="CD132" s="123"/>
      <c r="CE132" s="123"/>
      <c r="CF132" s="123"/>
      <c r="CG132" s="123"/>
      <c r="CH132" s="123"/>
      <c r="CI132" s="123"/>
      <c r="CJ132" s="123"/>
      <c r="CK132" s="123"/>
    </row>
    <row r="133" spans="1:89" s="101" customFormat="1" x14ac:dyDescent="0.25">
      <c r="A133" s="104"/>
      <c r="B133" s="104"/>
      <c r="C133" s="117"/>
      <c r="D133" s="102"/>
      <c r="E133" s="102"/>
      <c r="F133" s="102"/>
      <c r="G133" s="102"/>
      <c r="H133" s="102"/>
      <c r="I133" s="102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123"/>
      <c r="AP133" s="123"/>
      <c r="AQ133" s="123"/>
      <c r="AR133" s="123"/>
      <c r="AS133" s="123"/>
      <c r="AT133" s="123"/>
      <c r="AU133" s="123"/>
      <c r="AV133" s="123"/>
      <c r="AW133" s="123"/>
      <c r="AX133" s="123"/>
      <c r="AY133" s="123"/>
      <c r="AZ133" s="123"/>
      <c r="BA133" s="123"/>
      <c r="BB133" s="123"/>
      <c r="BC133" s="123"/>
      <c r="BD133" s="123"/>
      <c r="BE133" s="123"/>
      <c r="BF133" s="123"/>
      <c r="BG133" s="123"/>
      <c r="BH133" s="123"/>
      <c r="BI133" s="123"/>
      <c r="BJ133" s="123"/>
      <c r="BK133" s="123"/>
      <c r="BL133" s="123"/>
      <c r="BM133" s="123"/>
      <c r="BN133" s="123"/>
      <c r="BO133" s="123"/>
      <c r="BP133" s="123"/>
      <c r="BQ133" s="123"/>
      <c r="BR133" s="123"/>
      <c r="BS133" s="123"/>
      <c r="BT133" s="123"/>
      <c r="BU133" s="123"/>
      <c r="BV133" s="123"/>
      <c r="BW133" s="123"/>
      <c r="BX133" s="123"/>
      <c r="BY133" s="123"/>
      <c r="BZ133" s="123"/>
      <c r="CA133" s="123"/>
      <c r="CB133" s="123"/>
      <c r="CC133" s="123"/>
      <c r="CD133" s="123"/>
      <c r="CE133" s="123"/>
      <c r="CF133" s="123"/>
      <c r="CG133" s="123"/>
      <c r="CH133" s="123"/>
      <c r="CI133" s="123"/>
      <c r="CJ133" s="123"/>
      <c r="CK133" s="123"/>
    </row>
    <row r="134" spans="1:89" s="101" customFormat="1" x14ac:dyDescent="0.25">
      <c r="A134" s="104"/>
      <c r="B134" s="104"/>
      <c r="C134" s="117"/>
      <c r="D134" s="102"/>
      <c r="E134" s="102"/>
      <c r="F134" s="102"/>
      <c r="G134" s="102"/>
      <c r="H134" s="102"/>
      <c r="I134" s="102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123"/>
      <c r="AP134" s="123"/>
      <c r="AQ134" s="123"/>
      <c r="AR134" s="123"/>
      <c r="AS134" s="123"/>
      <c r="AT134" s="123"/>
      <c r="AU134" s="123"/>
      <c r="AV134" s="123"/>
      <c r="AW134" s="123"/>
      <c r="AX134" s="123"/>
      <c r="AY134" s="123"/>
      <c r="AZ134" s="123"/>
      <c r="BA134" s="123"/>
      <c r="BB134" s="123"/>
      <c r="BC134" s="123"/>
      <c r="BD134" s="123"/>
      <c r="BE134" s="123"/>
      <c r="BF134" s="123"/>
      <c r="BG134" s="123"/>
      <c r="BH134" s="123"/>
      <c r="BI134" s="123"/>
      <c r="BJ134" s="123"/>
      <c r="BK134" s="123"/>
      <c r="BL134" s="123"/>
      <c r="BM134" s="123"/>
      <c r="BN134" s="123"/>
      <c r="BO134" s="123"/>
      <c r="BP134" s="123"/>
      <c r="BQ134" s="123"/>
      <c r="BR134" s="123"/>
      <c r="BS134" s="123"/>
      <c r="BT134" s="123"/>
      <c r="BU134" s="123"/>
      <c r="BV134" s="123"/>
      <c r="BW134" s="123"/>
      <c r="BX134" s="123"/>
      <c r="BY134" s="123"/>
      <c r="BZ134" s="123"/>
      <c r="CA134" s="123"/>
      <c r="CB134" s="123"/>
      <c r="CC134" s="123"/>
      <c r="CD134" s="123"/>
      <c r="CE134" s="123"/>
      <c r="CF134" s="123"/>
      <c r="CG134" s="123"/>
      <c r="CH134" s="123"/>
      <c r="CI134" s="123"/>
      <c r="CJ134" s="123"/>
      <c r="CK134" s="123"/>
    </row>
    <row r="135" spans="1:89" s="101" customFormat="1" x14ac:dyDescent="0.25">
      <c r="A135" s="104"/>
      <c r="B135" s="104"/>
      <c r="C135" s="117"/>
      <c r="D135" s="102"/>
      <c r="E135" s="102"/>
      <c r="F135" s="102"/>
      <c r="G135" s="102"/>
      <c r="H135" s="102"/>
      <c r="I135" s="102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123"/>
      <c r="AP135" s="123"/>
      <c r="AQ135" s="123"/>
      <c r="AR135" s="123"/>
      <c r="AS135" s="123"/>
      <c r="AT135" s="123"/>
      <c r="AU135" s="123"/>
      <c r="AV135" s="123"/>
      <c r="AW135" s="123"/>
      <c r="AX135" s="123"/>
      <c r="AY135" s="123"/>
      <c r="AZ135" s="123"/>
      <c r="BA135" s="123"/>
      <c r="BB135" s="123"/>
      <c r="BC135" s="123"/>
      <c r="BD135" s="123"/>
      <c r="BE135" s="123"/>
      <c r="BF135" s="123"/>
      <c r="BG135" s="123"/>
      <c r="BH135" s="123"/>
      <c r="BI135" s="123"/>
      <c r="BJ135" s="123"/>
      <c r="BK135" s="123"/>
      <c r="BL135" s="123"/>
      <c r="BM135" s="123"/>
      <c r="BN135" s="123"/>
      <c r="BO135" s="123"/>
      <c r="BP135" s="123"/>
      <c r="BQ135" s="123"/>
      <c r="BR135" s="123"/>
      <c r="BS135" s="123"/>
      <c r="BT135" s="123"/>
      <c r="BU135" s="123"/>
      <c r="BV135" s="123"/>
      <c r="BW135" s="123"/>
      <c r="BX135" s="123"/>
      <c r="BY135" s="123"/>
      <c r="BZ135" s="123"/>
      <c r="CA135" s="123"/>
      <c r="CB135" s="123"/>
      <c r="CC135" s="123"/>
      <c r="CD135" s="123"/>
      <c r="CE135" s="123"/>
      <c r="CF135" s="123"/>
      <c r="CG135" s="123"/>
      <c r="CH135" s="123"/>
      <c r="CI135" s="123"/>
      <c r="CJ135" s="123"/>
      <c r="CK135" s="123"/>
    </row>
    <row r="136" spans="1:89" s="101" customFormat="1" x14ac:dyDescent="0.25">
      <c r="A136" s="104"/>
      <c r="B136" s="104"/>
      <c r="C136" s="117"/>
      <c r="D136" s="102"/>
      <c r="E136" s="102"/>
      <c r="F136" s="102"/>
      <c r="G136" s="102"/>
      <c r="H136" s="102"/>
      <c r="I136" s="102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23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123"/>
      <c r="AP136" s="123"/>
      <c r="AQ136" s="123"/>
      <c r="AR136" s="123"/>
      <c r="AS136" s="123"/>
      <c r="AT136" s="123"/>
      <c r="AU136" s="123"/>
      <c r="AV136" s="123"/>
      <c r="AW136" s="123"/>
      <c r="AX136" s="123"/>
      <c r="AY136" s="123"/>
      <c r="AZ136" s="123"/>
      <c r="BA136" s="123"/>
      <c r="BB136" s="123"/>
      <c r="BC136" s="123"/>
      <c r="BD136" s="123"/>
      <c r="BE136" s="123"/>
      <c r="BF136" s="123"/>
      <c r="BG136" s="123"/>
      <c r="BH136" s="123"/>
      <c r="BI136" s="123"/>
      <c r="BJ136" s="123"/>
      <c r="BK136" s="123"/>
      <c r="BL136" s="123"/>
      <c r="BM136" s="123"/>
      <c r="BN136" s="123"/>
      <c r="BO136" s="123"/>
      <c r="BP136" s="123"/>
      <c r="BQ136" s="123"/>
      <c r="BR136" s="123"/>
      <c r="BS136" s="123"/>
      <c r="BT136" s="123"/>
      <c r="BU136" s="123"/>
      <c r="BV136" s="123"/>
      <c r="BW136" s="123"/>
      <c r="BX136" s="123"/>
      <c r="BY136" s="123"/>
      <c r="BZ136" s="123"/>
      <c r="CA136" s="123"/>
      <c r="CB136" s="123"/>
      <c r="CC136" s="123"/>
      <c r="CD136" s="123"/>
      <c r="CE136" s="123"/>
      <c r="CF136" s="123"/>
      <c r="CG136" s="123"/>
      <c r="CH136" s="123"/>
      <c r="CI136" s="123"/>
      <c r="CJ136" s="123"/>
      <c r="CK136" s="123"/>
    </row>
    <row r="137" spans="1:89" s="101" customFormat="1" x14ac:dyDescent="0.25">
      <c r="A137" s="104"/>
      <c r="B137" s="104"/>
      <c r="C137" s="117"/>
      <c r="D137" s="102"/>
      <c r="E137" s="102"/>
      <c r="F137" s="102"/>
      <c r="G137" s="102"/>
      <c r="H137" s="102"/>
      <c r="I137" s="102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123"/>
      <c r="AP137" s="123"/>
      <c r="AQ137" s="123"/>
      <c r="AR137" s="123"/>
      <c r="AS137" s="123"/>
      <c r="AT137" s="123"/>
      <c r="AU137" s="123"/>
      <c r="AV137" s="123"/>
      <c r="AW137" s="123"/>
      <c r="AX137" s="123"/>
      <c r="AY137" s="123"/>
      <c r="AZ137" s="123"/>
      <c r="BA137" s="123"/>
      <c r="BB137" s="123"/>
      <c r="BC137" s="123"/>
      <c r="BD137" s="123"/>
      <c r="BE137" s="123"/>
      <c r="BF137" s="123"/>
      <c r="BG137" s="123"/>
      <c r="BH137" s="123"/>
      <c r="BI137" s="123"/>
      <c r="BJ137" s="123"/>
      <c r="BK137" s="123"/>
      <c r="BL137" s="123"/>
      <c r="BM137" s="123"/>
      <c r="BN137" s="123"/>
      <c r="BO137" s="123"/>
      <c r="BP137" s="123"/>
      <c r="BQ137" s="123"/>
      <c r="BR137" s="123"/>
      <c r="BS137" s="123"/>
      <c r="BT137" s="123"/>
      <c r="BU137" s="123"/>
      <c r="BV137" s="123"/>
      <c r="BW137" s="123"/>
      <c r="BX137" s="123"/>
      <c r="BY137" s="123"/>
      <c r="BZ137" s="123"/>
      <c r="CA137" s="123"/>
      <c r="CB137" s="123"/>
      <c r="CC137" s="123"/>
      <c r="CD137" s="123"/>
      <c r="CE137" s="123"/>
      <c r="CF137" s="123"/>
      <c r="CG137" s="123"/>
      <c r="CH137" s="123"/>
      <c r="CI137" s="123"/>
      <c r="CJ137" s="123"/>
      <c r="CK137" s="123"/>
    </row>
    <row r="138" spans="1:89" s="101" customFormat="1" x14ac:dyDescent="0.25">
      <c r="A138" s="104"/>
      <c r="B138" s="104"/>
      <c r="C138" s="117"/>
      <c r="D138" s="102"/>
      <c r="E138" s="102"/>
      <c r="F138" s="102"/>
      <c r="G138" s="102"/>
      <c r="H138" s="102"/>
      <c r="I138" s="102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123"/>
      <c r="AP138" s="123"/>
      <c r="AQ138" s="123"/>
      <c r="AR138" s="123"/>
      <c r="AS138" s="123"/>
      <c r="AT138" s="123"/>
      <c r="AU138" s="123"/>
      <c r="AV138" s="123"/>
      <c r="AW138" s="123"/>
      <c r="AX138" s="123"/>
      <c r="AY138" s="123"/>
      <c r="AZ138" s="123"/>
      <c r="BA138" s="123"/>
      <c r="BB138" s="123"/>
      <c r="BC138" s="123"/>
      <c r="BD138" s="123"/>
      <c r="BE138" s="123"/>
      <c r="BF138" s="123"/>
      <c r="BG138" s="123"/>
      <c r="BH138" s="123"/>
      <c r="BI138" s="123"/>
      <c r="BJ138" s="123"/>
      <c r="BK138" s="123"/>
      <c r="BL138" s="123"/>
      <c r="BM138" s="123"/>
      <c r="BN138" s="123"/>
      <c r="BO138" s="123"/>
      <c r="BP138" s="123"/>
      <c r="BQ138" s="123"/>
      <c r="BR138" s="123"/>
      <c r="BS138" s="123"/>
      <c r="BT138" s="123"/>
      <c r="BU138" s="123"/>
      <c r="BV138" s="123"/>
      <c r="BW138" s="123"/>
      <c r="BX138" s="123"/>
      <c r="BY138" s="123"/>
      <c r="BZ138" s="123"/>
      <c r="CA138" s="123"/>
      <c r="CB138" s="123"/>
      <c r="CC138" s="123"/>
      <c r="CD138" s="123"/>
      <c r="CE138" s="123"/>
      <c r="CF138" s="123"/>
      <c r="CG138" s="123"/>
      <c r="CH138" s="123"/>
      <c r="CI138" s="123"/>
      <c r="CJ138" s="123"/>
      <c r="CK138" s="123"/>
    </row>
    <row r="139" spans="1:89" s="101" customFormat="1" x14ac:dyDescent="0.25">
      <c r="A139" s="104"/>
      <c r="B139" s="104"/>
      <c r="C139" s="117"/>
      <c r="D139" s="102"/>
      <c r="E139" s="102"/>
      <c r="F139" s="102"/>
      <c r="G139" s="102"/>
      <c r="H139" s="102"/>
      <c r="I139" s="102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3"/>
      <c r="AE139" s="123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123"/>
      <c r="AP139" s="123"/>
      <c r="AQ139" s="123"/>
      <c r="AR139" s="123"/>
      <c r="AS139" s="123"/>
      <c r="AT139" s="123"/>
      <c r="AU139" s="123"/>
      <c r="AV139" s="123"/>
      <c r="AW139" s="123"/>
      <c r="AX139" s="123"/>
      <c r="AY139" s="123"/>
      <c r="AZ139" s="123"/>
      <c r="BA139" s="123"/>
      <c r="BB139" s="123"/>
      <c r="BC139" s="123"/>
      <c r="BD139" s="123"/>
      <c r="BE139" s="123"/>
      <c r="BF139" s="123"/>
      <c r="BG139" s="123"/>
      <c r="BH139" s="123"/>
      <c r="BI139" s="123"/>
      <c r="BJ139" s="123"/>
      <c r="BK139" s="123"/>
      <c r="BL139" s="123"/>
      <c r="BM139" s="123"/>
      <c r="BN139" s="123"/>
      <c r="BO139" s="123"/>
      <c r="BP139" s="123"/>
      <c r="BQ139" s="123"/>
      <c r="BR139" s="123"/>
      <c r="BS139" s="123"/>
      <c r="BT139" s="123"/>
      <c r="BU139" s="123"/>
      <c r="BV139" s="123"/>
      <c r="BW139" s="123"/>
      <c r="BX139" s="123"/>
      <c r="BY139" s="123"/>
      <c r="BZ139" s="123"/>
      <c r="CA139" s="123"/>
      <c r="CB139" s="123"/>
      <c r="CC139" s="123"/>
      <c r="CD139" s="123"/>
      <c r="CE139" s="123"/>
      <c r="CF139" s="123"/>
      <c r="CG139" s="123"/>
      <c r="CH139" s="123"/>
      <c r="CI139" s="123"/>
      <c r="CJ139" s="123"/>
      <c r="CK139" s="123"/>
    </row>
    <row r="140" spans="1:89" s="101" customFormat="1" x14ac:dyDescent="0.25">
      <c r="A140" s="104"/>
      <c r="B140" s="104"/>
      <c r="C140" s="117"/>
      <c r="D140" s="102"/>
      <c r="E140" s="102"/>
      <c r="F140" s="102"/>
      <c r="G140" s="102"/>
      <c r="H140" s="102"/>
      <c r="I140" s="102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123"/>
      <c r="AE140" s="123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123"/>
      <c r="AP140" s="123"/>
      <c r="AQ140" s="123"/>
      <c r="AR140" s="123"/>
      <c r="AS140" s="123"/>
      <c r="AT140" s="123"/>
      <c r="AU140" s="123"/>
      <c r="AV140" s="123"/>
      <c r="AW140" s="123"/>
      <c r="AX140" s="123"/>
      <c r="AY140" s="123"/>
      <c r="AZ140" s="123"/>
      <c r="BA140" s="123"/>
      <c r="BB140" s="123"/>
      <c r="BC140" s="123"/>
      <c r="BD140" s="123"/>
      <c r="BE140" s="123"/>
      <c r="BF140" s="123"/>
      <c r="BG140" s="123"/>
      <c r="BH140" s="123"/>
      <c r="BI140" s="123"/>
      <c r="BJ140" s="123"/>
      <c r="BK140" s="123"/>
      <c r="BL140" s="123"/>
      <c r="BM140" s="123"/>
      <c r="BN140" s="123"/>
      <c r="BO140" s="123"/>
      <c r="BP140" s="123"/>
      <c r="BQ140" s="123"/>
      <c r="BR140" s="123"/>
      <c r="BS140" s="123"/>
      <c r="BT140" s="123"/>
      <c r="BU140" s="123"/>
      <c r="BV140" s="123"/>
      <c r="BW140" s="123"/>
      <c r="BX140" s="123"/>
      <c r="BY140" s="123"/>
      <c r="BZ140" s="123"/>
      <c r="CA140" s="123"/>
      <c r="CB140" s="123"/>
      <c r="CC140" s="123"/>
      <c r="CD140" s="123"/>
      <c r="CE140" s="123"/>
      <c r="CF140" s="123"/>
      <c r="CG140" s="123"/>
      <c r="CH140" s="123"/>
      <c r="CI140" s="123"/>
      <c r="CJ140" s="123"/>
      <c r="CK140" s="123"/>
    </row>
    <row r="141" spans="1:89" s="101" customFormat="1" x14ac:dyDescent="0.25">
      <c r="A141" s="104"/>
      <c r="B141" s="104"/>
      <c r="C141" s="117"/>
      <c r="D141" s="102"/>
      <c r="E141" s="102"/>
      <c r="F141" s="102"/>
      <c r="G141" s="102"/>
      <c r="H141" s="102"/>
      <c r="I141" s="102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  <c r="AA141" s="123"/>
      <c r="AB141" s="123"/>
      <c r="AC141" s="123"/>
      <c r="AD141" s="123"/>
      <c r="AE141" s="123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123"/>
      <c r="AP141" s="123"/>
      <c r="AQ141" s="123"/>
      <c r="AR141" s="123"/>
      <c r="AS141" s="123"/>
      <c r="AT141" s="123"/>
      <c r="AU141" s="123"/>
      <c r="AV141" s="123"/>
      <c r="AW141" s="123"/>
      <c r="AX141" s="123"/>
      <c r="AY141" s="123"/>
      <c r="AZ141" s="123"/>
      <c r="BA141" s="123"/>
      <c r="BB141" s="123"/>
      <c r="BC141" s="123"/>
      <c r="BD141" s="123"/>
      <c r="BE141" s="123"/>
      <c r="BF141" s="123"/>
      <c r="BG141" s="123"/>
      <c r="BH141" s="123"/>
      <c r="BI141" s="123"/>
      <c r="BJ141" s="123"/>
      <c r="BK141" s="123"/>
      <c r="BL141" s="123"/>
      <c r="BM141" s="123"/>
      <c r="BN141" s="123"/>
      <c r="BO141" s="123"/>
      <c r="BP141" s="123"/>
      <c r="BQ141" s="123"/>
      <c r="BR141" s="123"/>
      <c r="BS141" s="123"/>
      <c r="BT141" s="123"/>
      <c r="BU141" s="123"/>
      <c r="BV141" s="123"/>
      <c r="BW141" s="123"/>
      <c r="BX141" s="123"/>
      <c r="BY141" s="123"/>
      <c r="BZ141" s="123"/>
      <c r="CA141" s="123"/>
      <c r="CB141" s="123"/>
      <c r="CC141" s="123"/>
      <c r="CD141" s="123"/>
      <c r="CE141" s="123"/>
      <c r="CF141" s="123"/>
      <c r="CG141" s="123"/>
      <c r="CH141" s="123"/>
      <c r="CI141" s="123"/>
      <c r="CJ141" s="123"/>
      <c r="CK141" s="123"/>
    </row>
    <row r="142" spans="1:89" s="101" customFormat="1" x14ac:dyDescent="0.25">
      <c r="A142" s="104"/>
      <c r="B142" s="104"/>
      <c r="C142" s="117"/>
      <c r="D142" s="102"/>
      <c r="E142" s="102"/>
      <c r="F142" s="102"/>
      <c r="G142" s="102"/>
      <c r="H142" s="102"/>
      <c r="I142" s="102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123"/>
      <c r="AP142" s="123"/>
      <c r="AQ142" s="123"/>
      <c r="AR142" s="123"/>
      <c r="AS142" s="123"/>
      <c r="AT142" s="123"/>
      <c r="AU142" s="123"/>
      <c r="AV142" s="123"/>
      <c r="AW142" s="123"/>
      <c r="AX142" s="123"/>
      <c r="AY142" s="123"/>
      <c r="AZ142" s="123"/>
      <c r="BA142" s="123"/>
      <c r="BB142" s="123"/>
      <c r="BC142" s="123"/>
      <c r="BD142" s="123"/>
      <c r="BE142" s="123"/>
      <c r="BF142" s="123"/>
      <c r="BG142" s="123"/>
      <c r="BH142" s="123"/>
      <c r="BI142" s="123"/>
      <c r="BJ142" s="123"/>
      <c r="BK142" s="123"/>
      <c r="BL142" s="123"/>
      <c r="BM142" s="123"/>
      <c r="BN142" s="123"/>
      <c r="BO142" s="123"/>
      <c r="BP142" s="123"/>
      <c r="BQ142" s="123"/>
      <c r="BR142" s="123"/>
      <c r="BS142" s="123"/>
      <c r="BT142" s="123"/>
      <c r="BU142" s="123"/>
      <c r="BV142" s="123"/>
      <c r="BW142" s="123"/>
      <c r="BX142" s="123"/>
      <c r="BY142" s="123"/>
      <c r="BZ142" s="123"/>
      <c r="CA142" s="123"/>
      <c r="CB142" s="123"/>
      <c r="CC142" s="123"/>
      <c r="CD142" s="123"/>
      <c r="CE142" s="123"/>
      <c r="CF142" s="123"/>
      <c r="CG142" s="123"/>
      <c r="CH142" s="123"/>
      <c r="CI142" s="123"/>
      <c r="CJ142" s="123"/>
      <c r="CK142" s="123"/>
    </row>
    <row r="143" spans="1:89" s="101" customFormat="1" x14ac:dyDescent="0.25">
      <c r="A143" s="104"/>
      <c r="B143" s="104"/>
      <c r="C143" s="117"/>
      <c r="D143" s="102"/>
      <c r="E143" s="102"/>
      <c r="F143" s="102"/>
      <c r="G143" s="102"/>
      <c r="H143" s="102"/>
      <c r="I143" s="102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123"/>
      <c r="AP143" s="123"/>
      <c r="AQ143" s="123"/>
      <c r="AR143" s="123"/>
      <c r="AS143" s="123"/>
      <c r="AT143" s="123"/>
      <c r="AU143" s="123"/>
      <c r="AV143" s="123"/>
      <c r="AW143" s="123"/>
      <c r="AX143" s="123"/>
      <c r="AY143" s="123"/>
      <c r="AZ143" s="123"/>
      <c r="BA143" s="123"/>
      <c r="BB143" s="123"/>
      <c r="BC143" s="123"/>
      <c r="BD143" s="123"/>
      <c r="BE143" s="123"/>
      <c r="BF143" s="123"/>
      <c r="BG143" s="123"/>
      <c r="BH143" s="123"/>
      <c r="BI143" s="123"/>
      <c r="BJ143" s="123"/>
      <c r="BK143" s="123"/>
      <c r="BL143" s="123"/>
      <c r="BM143" s="123"/>
      <c r="BN143" s="123"/>
      <c r="BO143" s="123"/>
      <c r="BP143" s="123"/>
      <c r="BQ143" s="123"/>
      <c r="BR143" s="123"/>
      <c r="BS143" s="123"/>
      <c r="BT143" s="123"/>
      <c r="BU143" s="123"/>
      <c r="BV143" s="123"/>
      <c r="BW143" s="123"/>
      <c r="BX143" s="123"/>
      <c r="BY143" s="123"/>
      <c r="BZ143" s="123"/>
      <c r="CA143" s="123"/>
      <c r="CB143" s="123"/>
      <c r="CC143" s="123"/>
      <c r="CD143" s="123"/>
      <c r="CE143" s="123"/>
      <c r="CF143" s="123"/>
      <c r="CG143" s="123"/>
      <c r="CH143" s="123"/>
      <c r="CI143" s="123"/>
      <c r="CJ143" s="123"/>
      <c r="CK143" s="123"/>
    </row>
    <row r="144" spans="1:89" s="101" customFormat="1" x14ac:dyDescent="0.25">
      <c r="A144" s="104"/>
      <c r="B144" s="104"/>
      <c r="C144" s="117"/>
      <c r="D144" s="102"/>
      <c r="E144" s="102"/>
      <c r="F144" s="102"/>
      <c r="G144" s="102"/>
      <c r="H144" s="102"/>
      <c r="I144" s="102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3"/>
      <c r="AE144" s="123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123"/>
      <c r="AP144" s="123"/>
      <c r="AQ144" s="123"/>
      <c r="AR144" s="123"/>
      <c r="AS144" s="123"/>
      <c r="AT144" s="123"/>
      <c r="AU144" s="123"/>
      <c r="AV144" s="123"/>
      <c r="AW144" s="123"/>
      <c r="AX144" s="123"/>
      <c r="AY144" s="123"/>
      <c r="AZ144" s="123"/>
      <c r="BA144" s="123"/>
      <c r="BB144" s="123"/>
      <c r="BC144" s="123"/>
      <c r="BD144" s="123"/>
      <c r="BE144" s="123"/>
      <c r="BF144" s="123"/>
      <c r="BG144" s="123"/>
      <c r="BH144" s="123"/>
      <c r="BI144" s="123"/>
      <c r="BJ144" s="123"/>
      <c r="BK144" s="123"/>
      <c r="BL144" s="123"/>
      <c r="BM144" s="123"/>
      <c r="BN144" s="123"/>
      <c r="BO144" s="123"/>
      <c r="BP144" s="123"/>
      <c r="BQ144" s="123"/>
      <c r="BR144" s="123"/>
      <c r="BS144" s="123"/>
      <c r="BT144" s="123"/>
      <c r="BU144" s="123"/>
      <c r="BV144" s="123"/>
      <c r="BW144" s="123"/>
      <c r="BX144" s="123"/>
      <c r="BY144" s="123"/>
      <c r="BZ144" s="123"/>
      <c r="CA144" s="123"/>
      <c r="CB144" s="123"/>
      <c r="CC144" s="123"/>
      <c r="CD144" s="123"/>
      <c r="CE144" s="123"/>
      <c r="CF144" s="123"/>
      <c r="CG144" s="123"/>
      <c r="CH144" s="123"/>
      <c r="CI144" s="123"/>
      <c r="CJ144" s="123"/>
      <c r="CK144" s="123"/>
    </row>
    <row r="145" spans="1:89" s="101" customFormat="1" x14ac:dyDescent="0.25">
      <c r="A145" s="104"/>
      <c r="B145" s="104"/>
      <c r="C145" s="117"/>
      <c r="D145" s="102"/>
      <c r="E145" s="102"/>
      <c r="F145" s="102"/>
      <c r="G145" s="102"/>
      <c r="H145" s="102"/>
      <c r="I145" s="102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123"/>
      <c r="AP145" s="123"/>
      <c r="AQ145" s="123"/>
      <c r="AR145" s="123"/>
      <c r="AS145" s="123"/>
      <c r="AT145" s="123"/>
      <c r="AU145" s="123"/>
      <c r="AV145" s="123"/>
      <c r="AW145" s="123"/>
      <c r="AX145" s="123"/>
      <c r="AY145" s="123"/>
      <c r="AZ145" s="123"/>
      <c r="BA145" s="123"/>
      <c r="BB145" s="123"/>
      <c r="BC145" s="123"/>
      <c r="BD145" s="123"/>
      <c r="BE145" s="123"/>
      <c r="BF145" s="123"/>
      <c r="BG145" s="123"/>
      <c r="BH145" s="123"/>
      <c r="BI145" s="123"/>
      <c r="BJ145" s="123"/>
      <c r="BK145" s="123"/>
      <c r="BL145" s="123"/>
      <c r="BM145" s="123"/>
      <c r="BN145" s="123"/>
      <c r="BO145" s="123"/>
      <c r="BP145" s="123"/>
      <c r="BQ145" s="123"/>
      <c r="BR145" s="123"/>
      <c r="BS145" s="123"/>
      <c r="BT145" s="123"/>
      <c r="BU145" s="123"/>
      <c r="BV145" s="123"/>
      <c r="BW145" s="123"/>
      <c r="BX145" s="123"/>
      <c r="BY145" s="123"/>
      <c r="BZ145" s="123"/>
      <c r="CA145" s="123"/>
      <c r="CB145" s="123"/>
      <c r="CC145" s="123"/>
      <c r="CD145" s="123"/>
      <c r="CE145" s="123"/>
      <c r="CF145" s="123"/>
      <c r="CG145" s="123"/>
      <c r="CH145" s="123"/>
      <c r="CI145" s="123"/>
      <c r="CJ145" s="123"/>
      <c r="CK145" s="123"/>
    </row>
    <row r="146" spans="1:89" s="101" customFormat="1" x14ac:dyDescent="0.25">
      <c r="A146" s="104"/>
      <c r="B146" s="104"/>
      <c r="C146" s="117"/>
      <c r="D146" s="102"/>
      <c r="E146" s="102"/>
      <c r="F146" s="102"/>
      <c r="G146" s="102"/>
      <c r="H146" s="102"/>
      <c r="I146" s="102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123"/>
      <c r="AP146" s="123"/>
      <c r="AQ146" s="123"/>
      <c r="AR146" s="123"/>
      <c r="AS146" s="123"/>
      <c r="AT146" s="123"/>
      <c r="AU146" s="123"/>
      <c r="AV146" s="123"/>
      <c r="AW146" s="123"/>
      <c r="AX146" s="123"/>
      <c r="AY146" s="123"/>
      <c r="AZ146" s="123"/>
      <c r="BA146" s="123"/>
      <c r="BB146" s="123"/>
      <c r="BC146" s="123"/>
      <c r="BD146" s="123"/>
      <c r="BE146" s="123"/>
      <c r="BF146" s="123"/>
      <c r="BG146" s="123"/>
      <c r="BH146" s="123"/>
      <c r="BI146" s="123"/>
      <c r="BJ146" s="123"/>
      <c r="BK146" s="123"/>
      <c r="BL146" s="123"/>
      <c r="BM146" s="123"/>
      <c r="BN146" s="123"/>
      <c r="BO146" s="123"/>
      <c r="BP146" s="123"/>
      <c r="BQ146" s="123"/>
      <c r="BR146" s="123"/>
      <c r="BS146" s="123"/>
      <c r="BT146" s="123"/>
      <c r="BU146" s="123"/>
      <c r="BV146" s="123"/>
      <c r="BW146" s="123"/>
      <c r="BX146" s="123"/>
      <c r="BY146" s="123"/>
      <c r="BZ146" s="123"/>
      <c r="CA146" s="123"/>
      <c r="CB146" s="123"/>
      <c r="CC146" s="123"/>
      <c r="CD146" s="123"/>
      <c r="CE146" s="123"/>
      <c r="CF146" s="123"/>
      <c r="CG146" s="123"/>
      <c r="CH146" s="123"/>
      <c r="CI146" s="123"/>
      <c r="CJ146" s="123"/>
      <c r="CK146" s="123"/>
    </row>
    <row r="147" spans="1:89" s="101" customFormat="1" x14ac:dyDescent="0.25">
      <c r="A147" s="18"/>
      <c r="B147" s="18"/>
      <c r="C147" s="117"/>
      <c r="D147" s="100"/>
      <c r="E147" s="100"/>
      <c r="F147" s="100"/>
      <c r="G147" s="100"/>
      <c r="H147" s="100"/>
      <c r="I147" s="102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  <c r="AC147" s="123"/>
      <c r="AD147" s="123"/>
      <c r="AE147" s="123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123"/>
      <c r="AP147" s="123"/>
      <c r="AQ147" s="123"/>
      <c r="AR147" s="123"/>
      <c r="AS147" s="123"/>
      <c r="AT147" s="123"/>
      <c r="AU147" s="123"/>
      <c r="AV147" s="123"/>
      <c r="AW147" s="123"/>
      <c r="AX147" s="123"/>
      <c r="AY147" s="123"/>
      <c r="AZ147" s="123"/>
      <c r="BA147" s="123"/>
      <c r="BB147" s="123"/>
      <c r="BC147" s="123"/>
      <c r="BD147" s="123"/>
      <c r="BE147" s="123"/>
      <c r="BF147" s="123"/>
      <c r="BG147" s="123"/>
      <c r="BH147" s="123"/>
      <c r="BI147" s="123"/>
      <c r="BJ147" s="123"/>
      <c r="BK147" s="123"/>
      <c r="BL147" s="123"/>
      <c r="BM147" s="123"/>
      <c r="BN147" s="123"/>
      <c r="BO147" s="123"/>
      <c r="BP147" s="123"/>
      <c r="BQ147" s="123"/>
      <c r="BR147" s="123"/>
      <c r="BS147" s="123"/>
      <c r="BT147" s="123"/>
      <c r="BU147" s="123"/>
      <c r="BV147" s="123"/>
      <c r="BW147" s="123"/>
      <c r="BX147" s="123"/>
      <c r="BY147" s="123"/>
      <c r="BZ147" s="123"/>
      <c r="CA147" s="123"/>
      <c r="CB147" s="123"/>
      <c r="CC147" s="123"/>
      <c r="CD147" s="123"/>
      <c r="CE147" s="123"/>
      <c r="CF147" s="123"/>
      <c r="CG147" s="123"/>
      <c r="CH147" s="123"/>
      <c r="CI147" s="123"/>
      <c r="CJ147" s="123"/>
      <c r="CK147" s="123"/>
    </row>
    <row r="148" spans="1:89" s="101" customFormat="1" x14ac:dyDescent="0.25">
      <c r="A148" s="18"/>
      <c r="B148" s="18"/>
      <c r="C148" s="117"/>
      <c r="D148" s="100"/>
      <c r="E148" s="100"/>
      <c r="F148" s="100"/>
      <c r="G148" s="100"/>
      <c r="H148" s="100"/>
      <c r="I148" s="102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123"/>
      <c r="AE148" s="123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123"/>
      <c r="AP148" s="123"/>
      <c r="AQ148" s="123"/>
      <c r="AR148" s="123"/>
      <c r="AS148" s="123"/>
      <c r="AT148" s="123"/>
      <c r="AU148" s="123"/>
      <c r="AV148" s="123"/>
      <c r="AW148" s="123"/>
      <c r="AX148" s="123"/>
      <c r="AY148" s="123"/>
      <c r="AZ148" s="123"/>
      <c r="BA148" s="123"/>
      <c r="BB148" s="123"/>
      <c r="BC148" s="123"/>
      <c r="BD148" s="123"/>
      <c r="BE148" s="123"/>
      <c r="BF148" s="123"/>
      <c r="BG148" s="123"/>
      <c r="BH148" s="123"/>
      <c r="BI148" s="123"/>
      <c r="BJ148" s="123"/>
      <c r="BK148" s="123"/>
      <c r="BL148" s="123"/>
      <c r="BM148" s="123"/>
      <c r="BN148" s="123"/>
      <c r="BO148" s="123"/>
      <c r="BP148" s="123"/>
      <c r="BQ148" s="123"/>
      <c r="BR148" s="123"/>
      <c r="BS148" s="123"/>
      <c r="BT148" s="123"/>
      <c r="BU148" s="123"/>
      <c r="BV148" s="123"/>
      <c r="BW148" s="123"/>
      <c r="BX148" s="123"/>
      <c r="BY148" s="123"/>
      <c r="BZ148" s="123"/>
      <c r="CA148" s="123"/>
      <c r="CB148" s="123"/>
      <c r="CC148" s="123"/>
      <c r="CD148" s="123"/>
      <c r="CE148" s="123"/>
      <c r="CF148" s="123"/>
      <c r="CG148" s="123"/>
      <c r="CH148" s="123"/>
      <c r="CI148" s="123"/>
      <c r="CJ148" s="123"/>
      <c r="CK148" s="123"/>
    </row>
  </sheetData>
  <mergeCells count="1">
    <mergeCell ref="D1:H1"/>
  </mergeCells>
  <pageMargins left="0.15748031496062992" right="0.15748031496062992" top="0.19685039370078741" bottom="0.31496062992125984" header="0.15748031496062992" footer="7.874015748031496E-2"/>
  <pageSetup paperSize="9" scale="53" orientation="landscape" r:id="rId1"/>
  <headerFooter>
    <oddFooter>&amp;L&amp;D&amp;C&amp;P/&amp;N&amp;R&amp;F-&amp;A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K148"/>
  <sheetViews>
    <sheetView showGridLines="0" zoomScale="70" zoomScaleNormal="70" zoomScaleSheetLayoutView="50" workbookViewId="0">
      <selection activeCell="E35" sqref="E4:I35"/>
    </sheetView>
  </sheetViews>
  <sheetFormatPr defaultColWidth="9.140625" defaultRowHeight="15.75" outlineLevelCol="1" x14ac:dyDescent="0.25"/>
  <cols>
    <col min="1" max="1" width="16.28515625" style="18" customWidth="1"/>
    <col min="2" max="2" width="102.28515625" style="18" customWidth="1"/>
    <col min="3" max="3" width="175.85546875" style="18" hidden="1" customWidth="1" outlineLevel="1"/>
    <col min="4" max="4" width="2.85546875" style="117" customWidth="1" collapsed="1"/>
    <col min="5" max="9" width="20.7109375" style="100" customWidth="1"/>
    <col min="10" max="10" width="2" style="102" customWidth="1"/>
    <col min="11" max="89" width="9.140625" style="121"/>
    <col min="90" max="16384" width="9.140625" style="93"/>
  </cols>
  <sheetData>
    <row r="1" spans="1:89" ht="46.5" x14ac:dyDescent="0.7">
      <c r="A1" s="317" t="s">
        <v>579</v>
      </c>
      <c r="B1" s="318"/>
      <c r="C1" s="224"/>
      <c r="D1" s="225"/>
      <c r="E1" s="432"/>
      <c r="F1" s="432"/>
      <c r="G1" s="432"/>
      <c r="H1" s="432"/>
      <c r="I1" s="432"/>
      <c r="J1" s="109"/>
    </row>
    <row r="2" spans="1:89" s="126" customFormat="1" ht="21" x14ac:dyDescent="0.2">
      <c r="A2" s="236" t="s">
        <v>325</v>
      </c>
      <c r="B2" s="226"/>
      <c r="C2" s="226" t="s">
        <v>326</v>
      </c>
      <c r="D2" s="226"/>
      <c r="E2" s="255" t="s">
        <v>621</v>
      </c>
      <c r="F2" s="255" t="s">
        <v>599</v>
      </c>
      <c r="G2" s="255" t="s">
        <v>600</v>
      </c>
      <c r="H2" s="255" t="s">
        <v>601</v>
      </c>
      <c r="I2" s="255" t="s">
        <v>602</v>
      </c>
      <c r="J2" s="124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</row>
    <row r="3" spans="1:89" s="92" customFormat="1" ht="3" customHeight="1" x14ac:dyDescent="0.35">
      <c r="A3" s="234"/>
      <c r="B3" s="106"/>
      <c r="C3" s="106"/>
      <c r="D3" s="106"/>
      <c r="E3" s="103"/>
      <c r="F3" s="103"/>
      <c r="G3" s="103"/>
      <c r="H3" s="103"/>
      <c r="I3" s="103"/>
      <c r="J3" s="103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</row>
    <row r="4" spans="1:89" s="158" customFormat="1" ht="20.100000000000001" customHeight="1" x14ac:dyDescent="0.2">
      <c r="A4" s="179" t="s">
        <v>603</v>
      </c>
      <c r="B4" s="179"/>
      <c r="C4" s="179" t="s">
        <v>327</v>
      </c>
      <c r="D4" s="155"/>
      <c r="E4" s="284">
        <v>194.322971</v>
      </c>
      <c r="F4" s="285">
        <v>189.29645199999999</v>
      </c>
      <c r="G4" s="285">
        <v>197.70626799999999</v>
      </c>
      <c r="H4" s="285">
        <v>184.440766</v>
      </c>
      <c r="I4" s="285">
        <v>179.438919</v>
      </c>
      <c r="J4" s="134"/>
      <c r="K4" s="157"/>
      <c r="L4" s="353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</row>
    <row r="5" spans="1:89" s="159" customFormat="1" ht="20.100000000000001" customHeight="1" x14ac:dyDescent="0.2">
      <c r="A5" s="155" t="s">
        <v>604</v>
      </c>
      <c r="B5" s="154"/>
      <c r="C5" s="155" t="s">
        <v>328</v>
      </c>
      <c r="D5" s="154"/>
      <c r="E5" s="286">
        <v>23.441208</v>
      </c>
      <c r="F5" s="256">
        <v>24.606344</v>
      </c>
      <c r="G5" s="256">
        <v>23.857873999999999</v>
      </c>
      <c r="H5" s="256">
        <v>23.526589000000001</v>
      </c>
      <c r="I5" s="256">
        <v>23.53903</v>
      </c>
      <c r="J5" s="134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</row>
    <row r="6" spans="1:89" s="159" customFormat="1" ht="20.100000000000001" customHeight="1" x14ac:dyDescent="0.2">
      <c r="A6" s="238" t="s">
        <v>605</v>
      </c>
      <c r="B6" s="251"/>
      <c r="C6" s="252" t="s">
        <v>329</v>
      </c>
      <c r="D6" s="251"/>
      <c r="E6" s="406">
        <v>57.079819999999998</v>
      </c>
      <c r="F6" s="407">
        <v>52.966085999999997</v>
      </c>
      <c r="G6" s="407">
        <v>52.195804000000003</v>
      </c>
      <c r="H6" s="407">
        <v>50.494765999999998</v>
      </c>
      <c r="I6" s="407">
        <v>48.877158999999999</v>
      </c>
      <c r="J6" s="134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</row>
    <row r="7" spans="1:89" s="159" customFormat="1" ht="20.100000000000001" customHeight="1" x14ac:dyDescent="0.2">
      <c r="A7" s="238" t="s">
        <v>606</v>
      </c>
      <c r="B7" s="251"/>
      <c r="C7" s="252" t="s">
        <v>330</v>
      </c>
      <c r="D7" s="251"/>
      <c r="E7" s="406">
        <v>-33.638612000000002</v>
      </c>
      <c r="F7" s="407">
        <v>-28.359742000000001</v>
      </c>
      <c r="G7" s="407">
        <v>-28.33793</v>
      </c>
      <c r="H7" s="407">
        <v>-26.968177000000001</v>
      </c>
      <c r="I7" s="407">
        <v>-25.338128999999999</v>
      </c>
      <c r="J7" s="134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</row>
    <row r="8" spans="1:89" s="159" customFormat="1" ht="20.100000000000001" customHeight="1" x14ac:dyDescent="0.2">
      <c r="A8" s="155" t="s">
        <v>607</v>
      </c>
      <c r="B8" s="154"/>
      <c r="C8" s="155" t="s">
        <v>331</v>
      </c>
      <c r="D8" s="154"/>
      <c r="E8" s="286">
        <v>5.8821389999999996</v>
      </c>
      <c r="F8" s="256">
        <v>5.992076</v>
      </c>
      <c r="G8" s="256">
        <v>7.300554</v>
      </c>
      <c r="H8" s="256">
        <v>3.020337</v>
      </c>
      <c r="I8" s="256">
        <v>4.2756439999999998</v>
      </c>
      <c r="J8" s="134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</row>
    <row r="9" spans="1:89" s="159" customFormat="1" ht="20.100000000000001" customHeight="1" x14ac:dyDescent="0.2">
      <c r="A9" s="239" t="s">
        <v>608</v>
      </c>
      <c r="B9" s="251"/>
      <c r="C9" s="195" t="s">
        <v>332</v>
      </c>
      <c r="D9" s="251"/>
      <c r="E9" s="406">
        <v>20.796448999999999</v>
      </c>
      <c r="F9" s="407">
        <v>23.043847</v>
      </c>
      <c r="G9" s="407">
        <v>21.415685</v>
      </c>
      <c r="H9" s="407">
        <v>20.026468999999999</v>
      </c>
      <c r="I9" s="407">
        <v>23.639106000000002</v>
      </c>
      <c r="J9" s="134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</row>
    <row r="10" spans="1:89" s="159" customFormat="1" ht="20.100000000000001" customHeight="1" x14ac:dyDescent="0.2">
      <c r="A10" s="239" t="s">
        <v>609</v>
      </c>
      <c r="B10" s="251"/>
      <c r="C10" s="195" t="s">
        <v>333</v>
      </c>
      <c r="D10" s="251"/>
      <c r="E10" s="406">
        <v>-14.91431</v>
      </c>
      <c r="F10" s="407">
        <v>-17.051770999999999</v>
      </c>
      <c r="G10" s="407">
        <v>-14.115131</v>
      </c>
      <c r="H10" s="407">
        <v>-17.006132000000001</v>
      </c>
      <c r="I10" s="407">
        <v>-19.363461999999998</v>
      </c>
      <c r="J10" s="134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</row>
    <row r="11" spans="1:89" s="159" customFormat="1" ht="20.100000000000001" customHeight="1" x14ac:dyDescent="0.2">
      <c r="A11" s="180" t="s">
        <v>373</v>
      </c>
      <c r="B11" s="154"/>
      <c r="C11" s="180" t="s">
        <v>334</v>
      </c>
      <c r="D11" s="154"/>
      <c r="E11" s="286">
        <v>-0.46335799999999999</v>
      </c>
      <c r="F11" s="256">
        <v>-1.2036819999999999</v>
      </c>
      <c r="G11" s="256">
        <v>-2.0845929999999999</v>
      </c>
      <c r="H11" s="256">
        <v>-1.9899640000000001</v>
      </c>
      <c r="I11" s="256">
        <v>-1.656911</v>
      </c>
      <c r="J11" s="134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</row>
    <row r="12" spans="1:89" s="159" customFormat="1" ht="20.100000000000001" customHeight="1" x14ac:dyDescent="0.2">
      <c r="A12" s="180" t="s">
        <v>374</v>
      </c>
      <c r="B12" s="154"/>
      <c r="C12" s="180" t="s">
        <v>335</v>
      </c>
      <c r="D12" s="154"/>
      <c r="E12" s="286">
        <v>1.328E-2</v>
      </c>
      <c r="F12" s="256">
        <v>2.3715E-2</v>
      </c>
      <c r="G12" s="256">
        <v>0.12970699999999999</v>
      </c>
      <c r="H12" s="256">
        <v>0.107518</v>
      </c>
      <c r="I12" s="256">
        <v>5.3862E-2</v>
      </c>
      <c r="J12" s="134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</row>
    <row r="13" spans="1:89" s="159" customFormat="1" ht="20.100000000000001" customHeight="1" x14ac:dyDescent="0.2">
      <c r="A13" s="180" t="s">
        <v>610</v>
      </c>
      <c r="B13" s="154"/>
      <c r="C13" s="180" t="s">
        <v>336</v>
      </c>
      <c r="D13" s="154"/>
      <c r="E13" s="286">
        <v>19.264631000000001</v>
      </c>
      <c r="F13" s="256">
        <v>28.342708999999999</v>
      </c>
      <c r="G13" s="256">
        <v>24.333470999999999</v>
      </c>
      <c r="H13" s="256">
        <v>11.284983</v>
      </c>
      <c r="I13" s="256">
        <v>30.679537</v>
      </c>
      <c r="J13" s="134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</row>
    <row r="14" spans="1:89" s="159" customFormat="1" ht="20.100000000000001" customHeight="1" x14ac:dyDescent="0.2">
      <c r="A14" s="180" t="s">
        <v>611</v>
      </c>
      <c r="B14" s="154"/>
      <c r="C14" s="180" t="s">
        <v>337</v>
      </c>
      <c r="D14" s="154"/>
      <c r="E14" s="286">
        <v>0.207953</v>
      </c>
      <c r="F14" s="256">
        <v>1.969282</v>
      </c>
      <c r="G14" s="256">
        <v>2.0230199999999998</v>
      </c>
      <c r="H14" s="256">
        <v>0.339229</v>
      </c>
      <c r="I14" s="256">
        <v>32.132083000000002</v>
      </c>
      <c r="J14" s="134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</row>
    <row r="15" spans="1:89" s="159" customFormat="1" ht="20.100000000000001" customHeight="1" x14ac:dyDescent="0.2">
      <c r="A15" s="180" t="s">
        <v>612</v>
      </c>
      <c r="B15" s="154"/>
      <c r="C15" s="180" t="s">
        <v>338</v>
      </c>
      <c r="D15" s="154"/>
      <c r="E15" s="286">
        <v>53.602578999999999</v>
      </c>
      <c r="F15" s="256">
        <v>47.956116999999999</v>
      </c>
      <c r="G15" s="256">
        <v>49.692534999999999</v>
      </c>
      <c r="H15" s="256">
        <v>51.758012999999998</v>
      </c>
      <c r="I15" s="256">
        <v>50.671207000000003</v>
      </c>
      <c r="J15" s="134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</row>
    <row r="16" spans="1:89" s="159" customFormat="1" ht="20.100000000000001" customHeight="1" thickBot="1" x14ac:dyDescent="0.25">
      <c r="A16" s="180" t="s">
        <v>613</v>
      </c>
      <c r="B16" s="154"/>
      <c r="C16" s="180" t="s">
        <v>339</v>
      </c>
      <c r="D16" s="154"/>
      <c r="E16" s="286">
        <v>1.1492579999999999</v>
      </c>
      <c r="F16" s="256">
        <v>3.7014589999999998</v>
      </c>
      <c r="G16" s="256">
        <v>2.2512829999999999</v>
      </c>
      <c r="H16" s="256">
        <v>-1.9726109999999999</v>
      </c>
      <c r="I16" s="256">
        <v>-1.9487410000000001</v>
      </c>
      <c r="J16" s="134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</row>
    <row r="17" spans="1:89" s="249" customFormat="1" ht="24.95" customHeight="1" thickBot="1" x14ac:dyDescent="0.25">
      <c r="A17" s="240" t="s">
        <v>379</v>
      </c>
      <c r="B17" s="241"/>
      <c r="C17" s="240" t="s">
        <v>340</v>
      </c>
      <c r="D17" s="154"/>
      <c r="E17" s="408">
        <v>297.420661</v>
      </c>
      <c r="F17" s="409">
        <v>300.68447200000003</v>
      </c>
      <c r="G17" s="409">
        <v>305.21011900000002</v>
      </c>
      <c r="H17" s="409">
        <v>270.51486</v>
      </c>
      <c r="I17" s="409">
        <v>317.18463000000003</v>
      </c>
      <c r="J17" s="242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/>
    </row>
    <row r="18" spans="1:89" s="159" customFormat="1" ht="20.100000000000001" customHeight="1" x14ac:dyDescent="0.2">
      <c r="A18" s="181" t="s">
        <v>303</v>
      </c>
      <c r="B18" s="228"/>
      <c r="C18" s="181" t="s">
        <v>341</v>
      </c>
      <c r="D18" s="154"/>
      <c r="E18" s="410">
        <v>-182.65214499999999</v>
      </c>
      <c r="F18" s="411">
        <v>-212.464877</v>
      </c>
      <c r="G18" s="411">
        <v>-188.55237600000001</v>
      </c>
      <c r="H18" s="411">
        <v>-180.49864700000001</v>
      </c>
      <c r="I18" s="411">
        <v>-172.31224499999999</v>
      </c>
      <c r="J18" s="134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</row>
    <row r="19" spans="1:89" s="159" customFormat="1" ht="20.100000000000001" customHeight="1" x14ac:dyDescent="0.2">
      <c r="A19" s="180" t="s">
        <v>304</v>
      </c>
      <c r="B19" s="154"/>
      <c r="C19" s="180" t="s">
        <v>342</v>
      </c>
      <c r="D19" s="154"/>
      <c r="E19" s="286">
        <v>91.804055000000005</v>
      </c>
      <c r="F19" s="256">
        <v>47.340682000000001</v>
      </c>
      <c r="G19" s="256">
        <v>2.7236899999999999</v>
      </c>
      <c r="H19" s="256">
        <v>34.993001</v>
      </c>
      <c r="I19" s="256">
        <v>-5.841062</v>
      </c>
      <c r="J19" s="134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</row>
    <row r="20" spans="1:89" s="159" customFormat="1" ht="20.100000000000001" customHeight="1" x14ac:dyDescent="0.2">
      <c r="A20" s="239" t="s">
        <v>614</v>
      </c>
      <c r="B20" s="251"/>
      <c r="C20" s="195" t="s">
        <v>343</v>
      </c>
      <c r="D20" s="251"/>
      <c r="E20" s="406">
        <v>92.456203000000002</v>
      </c>
      <c r="F20" s="407">
        <v>47.512999000000001</v>
      </c>
      <c r="G20" s="407">
        <v>7.5240780000000003</v>
      </c>
      <c r="H20" s="407">
        <v>37.086863000000001</v>
      </c>
      <c r="I20" s="407">
        <v>-5.7844550000000003</v>
      </c>
      <c r="J20" s="134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</row>
    <row r="21" spans="1:89" s="159" customFormat="1" ht="20.100000000000001" customHeight="1" x14ac:dyDescent="0.2">
      <c r="A21" s="239" t="s">
        <v>344</v>
      </c>
      <c r="B21" s="251"/>
      <c r="C21" s="195" t="s">
        <v>345</v>
      </c>
      <c r="D21" s="251"/>
      <c r="E21" s="406">
        <v>0</v>
      </c>
      <c r="F21" s="407">
        <v>0</v>
      </c>
      <c r="G21" s="407">
        <v>-0.197325</v>
      </c>
      <c r="H21" s="407">
        <v>0</v>
      </c>
      <c r="I21" s="407">
        <v>0</v>
      </c>
      <c r="J21" s="134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</row>
    <row r="22" spans="1:89" s="159" customFormat="1" ht="20.100000000000001" customHeight="1" x14ac:dyDescent="0.2">
      <c r="A22" s="239" t="s">
        <v>347</v>
      </c>
      <c r="B22" s="251"/>
      <c r="C22" s="195" t="s">
        <v>346</v>
      </c>
      <c r="D22" s="251"/>
      <c r="E22" s="406">
        <v>0</v>
      </c>
      <c r="F22" s="407">
        <v>0</v>
      </c>
      <c r="G22" s="407">
        <v>0</v>
      </c>
      <c r="H22" s="407">
        <v>0</v>
      </c>
      <c r="I22" s="407">
        <v>0</v>
      </c>
      <c r="J22" s="134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</row>
    <row r="23" spans="1:89" s="159" customFormat="1" ht="20.100000000000001" customHeight="1" x14ac:dyDescent="0.2">
      <c r="A23" s="239" t="s">
        <v>615</v>
      </c>
      <c r="B23" s="251"/>
      <c r="C23" s="195" t="s">
        <v>348</v>
      </c>
      <c r="D23" s="251"/>
      <c r="E23" s="406">
        <v>-0.65214799999999995</v>
      </c>
      <c r="F23" s="407">
        <v>-0.172317</v>
      </c>
      <c r="G23" s="407">
        <v>-4.6030629999999997</v>
      </c>
      <c r="H23" s="407">
        <v>-2.0938620000000001</v>
      </c>
      <c r="I23" s="407">
        <v>-5.6606999999999998E-2</v>
      </c>
      <c r="J23" s="134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</row>
    <row r="24" spans="1:89" s="159" customFormat="1" ht="20.100000000000001" customHeight="1" thickBot="1" x14ac:dyDescent="0.25">
      <c r="A24" s="180" t="s">
        <v>616</v>
      </c>
      <c r="B24" s="154"/>
      <c r="C24" s="180" t="s">
        <v>349</v>
      </c>
      <c r="D24" s="154"/>
      <c r="E24" s="286">
        <v>0.84615099999999999</v>
      </c>
      <c r="F24" s="256">
        <v>1.106339</v>
      </c>
      <c r="G24" s="256">
        <v>0</v>
      </c>
      <c r="H24" s="256">
        <v>0</v>
      </c>
      <c r="I24" s="256">
        <v>0</v>
      </c>
      <c r="J24" s="134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</row>
    <row r="25" spans="1:89" s="162" customFormat="1" ht="24.95" customHeight="1" thickBot="1" x14ac:dyDescent="0.25">
      <c r="A25" s="240" t="s">
        <v>384</v>
      </c>
      <c r="B25" s="241"/>
      <c r="C25" s="240" t="s">
        <v>350</v>
      </c>
      <c r="D25" s="154"/>
      <c r="E25" s="408">
        <v>207.418722</v>
      </c>
      <c r="F25" s="409">
        <v>136.666616</v>
      </c>
      <c r="G25" s="409">
        <v>119.381433</v>
      </c>
      <c r="H25" s="409">
        <v>125.009214</v>
      </c>
      <c r="I25" s="409">
        <v>139.03132299999999</v>
      </c>
      <c r="J25" s="160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</row>
    <row r="26" spans="1:89" s="159" customFormat="1" ht="20.100000000000001" customHeight="1" thickBot="1" x14ac:dyDescent="0.25">
      <c r="A26" s="180" t="s">
        <v>617</v>
      </c>
      <c r="B26" s="154"/>
      <c r="C26" s="180" t="s">
        <v>351</v>
      </c>
      <c r="D26" s="154"/>
      <c r="E26" s="286">
        <v>-30.094087999999999</v>
      </c>
      <c r="F26" s="256">
        <v>-22.430295000000001</v>
      </c>
      <c r="G26" s="256">
        <v>20.052643</v>
      </c>
      <c r="H26" s="256">
        <v>-19.111039000000002</v>
      </c>
      <c r="I26" s="256">
        <v>-16.004764999999999</v>
      </c>
      <c r="J26" s="134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</row>
    <row r="27" spans="1:89" s="162" customFormat="1" ht="24.95" customHeight="1" thickBot="1" x14ac:dyDescent="0.25">
      <c r="A27" s="253" t="s">
        <v>386</v>
      </c>
      <c r="B27" s="254"/>
      <c r="C27" s="253" t="s">
        <v>352</v>
      </c>
      <c r="D27" s="154"/>
      <c r="E27" s="410">
        <v>177.324634</v>
      </c>
      <c r="F27" s="411">
        <v>114.236321</v>
      </c>
      <c r="G27" s="411">
        <v>139.434076</v>
      </c>
      <c r="H27" s="411">
        <v>105.89817499999999</v>
      </c>
      <c r="I27" s="411">
        <v>123.02655799999999</v>
      </c>
      <c r="J27" s="160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</row>
    <row r="28" spans="1:89" s="159" customFormat="1" ht="20.100000000000001" customHeight="1" x14ac:dyDescent="0.2">
      <c r="A28" s="250" t="s">
        <v>618</v>
      </c>
      <c r="B28" s="154"/>
      <c r="C28" s="180" t="s">
        <v>353</v>
      </c>
      <c r="D28" s="154"/>
      <c r="E28" s="410">
        <v>0</v>
      </c>
      <c r="F28" s="411">
        <v>0</v>
      </c>
      <c r="G28" s="411">
        <v>0</v>
      </c>
      <c r="H28" s="411">
        <v>0</v>
      </c>
      <c r="I28" s="411">
        <v>0</v>
      </c>
      <c r="J28" s="134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</row>
    <row r="29" spans="1:89" s="159" customFormat="1" ht="20.100000000000001" customHeight="1" x14ac:dyDescent="0.2">
      <c r="A29" s="250" t="s">
        <v>395</v>
      </c>
      <c r="B29" s="154"/>
      <c r="C29" s="182" t="s">
        <v>354</v>
      </c>
      <c r="D29" s="154"/>
      <c r="E29" s="286">
        <v>177.324634</v>
      </c>
      <c r="F29" s="256">
        <v>114.236321</v>
      </c>
      <c r="G29" s="256">
        <v>139.434076</v>
      </c>
      <c r="H29" s="256">
        <v>105.89817499999999</v>
      </c>
      <c r="I29" s="256">
        <v>123.02655799999999</v>
      </c>
      <c r="J29" s="134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</row>
    <row r="30" spans="1:89" s="159" customFormat="1" ht="20.100000000000001" customHeight="1" x14ac:dyDescent="0.2">
      <c r="A30" s="301" t="s">
        <v>355</v>
      </c>
      <c r="B30" s="251"/>
      <c r="C30" s="195" t="s">
        <v>357</v>
      </c>
      <c r="D30" s="251"/>
      <c r="E30" s="406">
        <v>171.21140500000001</v>
      </c>
      <c r="F30" s="407">
        <v>105.50407300000001</v>
      </c>
      <c r="G30" s="407">
        <v>134.707088</v>
      </c>
      <c r="H30" s="407">
        <v>99.369197</v>
      </c>
      <c r="I30" s="407">
        <v>119.420365</v>
      </c>
      <c r="J30" s="134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</row>
    <row r="31" spans="1:89" s="159" customFormat="1" ht="20.100000000000001" customHeight="1" x14ac:dyDescent="0.2">
      <c r="A31" s="301" t="s">
        <v>356</v>
      </c>
      <c r="B31" s="251"/>
      <c r="C31" s="195" t="s">
        <v>358</v>
      </c>
      <c r="D31" s="251"/>
      <c r="E31" s="406">
        <v>6.1132289999999996</v>
      </c>
      <c r="F31" s="407">
        <v>8.7322480000000002</v>
      </c>
      <c r="G31" s="407">
        <v>4.7269880000000004</v>
      </c>
      <c r="H31" s="407">
        <v>6.5289780000000004</v>
      </c>
      <c r="I31" s="407">
        <v>3.6061930000000002</v>
      </c>
      <c r="J31" s="134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</row>
    <row r="32" spans="1:89" s="159" customFormat="1" ht="20.100000000000001" customHeight="1" thickBot="1" x14ac:dyDescent="0.25">
      <c r="A32" s="183"/>
      <c r="B32" s="183"/>
      <c r="C32" s="183"/>
      <c r="D32" s="154"/>
      <c r="E32" s="412"/>
      <c r="F32" s="413"/>
      <c r="G32" s="413"/>
      <c r="H32" s="413"/>
      <c r="I32" s="413"/>
      <c r="J32" s="134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</row>
    <row r="33" spans="1:89" s="159" customFormat="1" ht="24.95" customHeight="1" x14ac:dyDescent="0.35">
      <c r="A33" s="228" t="s">
        <v>619</v>
      </c>
      <c r="B33" s="163"/>
      <c r="C33" s="177"/>
      <c r="D33" s="163"/>
      <c r="E33" s="286">
        <v>19990.901666999998</v>
      </c>
      <c r="F33" s="416">
        <v>17666.835919000001</v>
      </c>
      <c r="G33" s="416">
        <v>17163</v>
      </c>
      <c r="H33" s="416">
        <v>17642</v>
      </c>
      <c r="I33" s="416">
        <v>17406</v>
      </c>
      <c r="J33" s="135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</row>
    <row r="34" spans="1:89" s="159" customFormat="1" ht="24.95" customHeight="1" x14ac:dyDescent="0.35">
      <c r="A34" s="154" t="s">
        <v>409</v>
      </c>
      <c r="B34" s="117"/>
      <c r="C34" s="178"/>
      <c r="D34" s="117"/>
      <c r="E34" s="286">
        <v>93.944991999999999</v>
      </c>
      <c r="F34" s="416">
        <v>93.282656000000003</v>
      </c>
      <c r="G34" s="416">
        <v>95.142239000000004</v>
      </c>
      <c r="H34" s="416">
        <v>91.047276999999994</v>
      </c>
      <c r="I34" s="416">
        <v>97.99485</v>
      </c>
      <c r="J34" s="164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</row>
    <row r="35" spans="1:89" s="101" customFormat="1" ht="24.95" customHeight="1" x14ac:dyDescent="0.35">
      <c r="A35" s="229" t="s">
        <v>361</v>
      </c>
      <c r="B35" s="117"/>
      <c r="C35" s="178"/>
      <c r="D35" s="117"/>
      <c r="E35" s="417">
        <v>2173</v>
      </c>
      <c r="F35" s="416">
        <v>1930.6335915760001</v>
      </c>
      <c r="G35" s="416">
        <v>1854.3711604749999</v>
      </c>
      <c r="H35" s="416">
        <v>1899.3083056275</v>
      </c>
      <c r="I35" s="416">
        <v>1882.1333317249998</v>
      </c>
      <c r="J35" s="102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</row>
    <row r="36" spans="1:89" s="101" customFormat="1" ht="24.95" customHeight="1" x14ac:dyDescent="0.35">
      <c r="A36" s="154" t="s">
        <v>389</v>
      </c>
      <c r="B36" s="117"/>
      <c r="C36" s="104"/>
      <c r="D36" s="117"/>
      <c r="E36" s="311">
        <v>0.36</v>
      </c>
      <c r="F36" s="230">
        <v>0.23</v>
      </c>
      <c r="G36" s="230">
        <v>0.284744</v>
      </c>
      <c r="H36" s="230">
        <v>0.217666</v>
      </c>
      <c r="I36" s="230">
        <v>0.25518000000000002</v>
      </c>
      <c r="J36" s="102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</row>
    <row r="37" spans="1:89" s="101" customFormat="1" ht="24.95" customHeight="1" x14ac:dyDescent="0.35">
      <c r="A37" s="154" t="s">
        <v>390</v>
      </c>
      <c r="B37" s="117"/>
      <c r="C37" s="104"/>
      <c r="D37" s="117"/>
      <c r="E37" s="311">
        <v>0.60982099999999995</v>
      </c>
      <c r="F37" s="230">
        <v>0.71559700000000004</v>
      </c>
      <c r="G37" s="230">
        <v>0.61074799999999996</v>
      </c>
      <c r="H37" s="230">
        <v>0.67021699999999995</v>
      </c>
      <c r="I37" s="230">
        <v>0.53128500000000001</v>
      </c>
      <c r="J37" s="102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</row>
    <row r="38" spans="1:89" s="101" customFormat="1" ht="24.95" customHeight="1" x14ac:dyDescent="0.35">
      <c r="A38" s="154" t="s">
        <v>391</v>
      </c>
      <c r="B38" s="117"/>
      <c r="C38" s="104"/>
      <c r="D38" s="117"/>
      <c r="E38" s="311">
        <v>0.93378799999999995</v>
      </c>
      <c r="F38" s="230">
        <v>0.85414599999999996</v>
      </c>
      <c r="G38" s="230">
        <v>0.97819299999999998</v>
      </c>
      <c r="H38" s="230">
        <v>0.96918099999999996</v>
      </c>
      <c r="I38" s="230">
        <v>0.93437899999999996</v>
      </c>
      <c r="J38" s="102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</row>
    <row r="39" spans="1:89" s="101" customFormat="1" ht="24.95" customHeight="1" thickBot="1" x14ac:dyDescent="0.4">
      <c r="A39" s="231" t="s">
        <v>392</v>
      </c>
      <c r="B39" s="232"/>
      <c r="C39" s="104"/>
      <c r="D39" s="117"/>
      <c r="E39" s="312">
        <v>2.7231999999999999E-2</v>
      </c>
      <c r="F39" s="233">
        <v>2.6707999999999999E-2</v>
      </c>
      <c r="G39" s="233">
        <v>2.7002999999999999E-2</v>
      </c>
      <c r="H39" s="233">
        <v>2.5165E-2</v>
      </c>
      <c r="I39" s="233">
        <v>2.4823999999999999E-2</v>
      </c>
      <c r="J39" s="102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</row>
    <row r="40" spans="1:89" s="101" customFormat="1" x14ac:dyDescent="0.25">
      <c r="A40" s="104"/>
      <c r="B40" s="104"/>
      <c r="C40" s="104"/>
      <c r="D40" s="117"/>
      <c r="E40" s="102"/>
      <c r="F40" s="102"/>
      <c r="G40" s="102"/>
      <c r="H40" s="102"/>
      <c r="I40" s="102"/>
      <c r="J40" s="102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</row>
    <row r="41" spans="1:89" s="101" customFormat="1" x14ac:dyDescent="0.25">
      <c r="A41" s="104"/>
      <c r="B41" s="104"/>
      <c r="C41" s="104"/>
      <c r="D41" s="117"/>
      <c r="E41" s="102"/>
      <c r="F41" s="102"/>
      <c r="G41" s="102"/>
      <c r="H41" s="102"/>
      <c r="I41" s="102"/>
      <c r="J41" s="102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</row>
    <row r="42" spans="1:89" s="101" customFormat="1" x14ac:dyDescent="0.25">
      <c r="A42" s="104"/>
      <c r="B42" s="104"/>
      <c r="C42" s="104"/>
      <c r="D42" s="117"/>
      <c r="E42" s="102"/>
      <c r="F42" s="102"/>
      <c r="G42" s="102"/>
      <c r="H42" s="102"/>
      <c r="I42" s="102"/>
      <c r="J42" s="102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</row>
    <row r="43" spans="1:89" s="101" customFormat="1" x14ac:dyDescent="0.25">
      <c r="A43" s="104"/>
      <c r="B43" s="104"/>
      <c r="C43" s="104"/>
      <c r="D43" s="117"/>
      <c r="E43" s="102"/>
      <c r="F43" s="102"/>
      <c r="G43" s="102"/>
      <c r="H43" s="102"/>
      <c r="I43" s="102"/>
      <c r="J43" s="102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</row>
    <row r="44" spans="1:89" s="101" customFormat="1" x14ac:dyDescent="0.25">
      <c r="A44" s="104"/>
      <c r="B44" s="104"/>
      <c r="C44" s="104"/>
      <c r="D44" s="117"/>
      <c r="E44" s="102"/>
      <c r="F44" s="102"/>
      <c r="G44" s="102"/>
      <c r="H44" s="102"/>
      <c r="I44" s="102"/>
      <c r="J44" s="102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</row>
    <row r="45" spans="1:89" s="101" customFormat="1" x14ac:dyDescent="0.25">
      <c r="A45" s="104"/>
      <c r="B45" s="104"/>
      <c r="C45" s="104"/>
      <c r="D45" s="117"/>
      <c r="E45" s="102"/>
      <c r="F45" s="102"/>
      <c r="G45" s="102"/>
      <c r="H45" s="102"/>
      <c r="I45" s="102"/>
      <c r="J45" s="102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</row>
    <row r="46" spans="1:89" s="101" customFormat="1" x14ac:dyDescent="0.25">
      <c r="A46" s="104"/>
      <c r="B46" s="104"/>
      <c r="C46" s="104"/>
      <c r="D46" s="117"/>
      <c r="E46" s="102"/>
      <c r="F46" s="102"/>
      <c r="G46" s="102"/>
      <c r="H46" s="102"/>
      <c r="I46" s="102"/>
      <c r="J46" s="102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</row>
    <row r="47" spans="1:89" s="101" customFormat="1" x14ac:dyDescent="0.25">
      <c r="A47" s="104"/>
      <c r="B47" s="104"/>
      <c r="C47" s="104"/>
      <c r="D47" s="117"/>
      <c r="E47" s="102"/>
      <c r="F47" s="102"/>
      <c r="G47" s="102"/>
      <c r="H47" s="102"/>
      <c r="I47" s="102"/>
      <c r="J47" s="102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</row>
    <row r="48" spans="1:89" s="101" customFormat="1" x14ac:dyDescent="0.25">
      <c r="A48" s="104"/>
      <c r="B48" s="104"/>
      <c r="C48" s="104"/>
      <c r="D48" s="117"/>
      <c r="E48" s="102"/>
      <c r="F48" s="102"/>
      <c r="G48" s="102"/>
      <c r="H48" s="102"/>
      <c r="I48" s="102"/>
      <c r="J48" s="102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</row>
    <row r="49" spans="1:89" s="101" customFormat="1" x14ac:dyDescent="0.25">
      <c r="A49" s="104"/>
      <c r="B49" s="104"/>
      <c r="C49" s="104"/>
      <c r="D49" s="117"/>
      <c r="E49" s="102"/>
      <c r="F49" s="102"/>
      <c r="G49" s="102"/>
      <c r="H49" s="102"/>
      <c r="I49" s="102"/>
      <c r="J49" s="102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</row>
    <row r="50" spans="1:89" s="101" customFormat="1" x14ac:dyDescent="0.25">
      <c r="A50" s="104"/>
      <c r="B50" s="104"/>
      <c r="C50" s="104"/>
      <c r="D50" s="117"/>
      <c r="E50" s="102"/>
      <c r="F50" s="102"/>
      <c r="G50" s="102"/>
      <c r="H50" s="102"/>
      <c r="I50" s="102"/>
      <c r="J50" s="102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</row>
    <row r="51" spans="1:89" s="101" customFormat="1" x14ac:dyDescent="0.25">
      <c r="A51" s="104"/>
      <c r="B51" s="104"/>
      <c r="C51" s="104"/>
      <c r="D51" s="117"/>
      <c r="E51" s="102"/>
      <c r="F51" s="102"/>
      <c r="G51" s="102"/>
      <c r="H51" s="102"/>
      <c r="I51" s="102"/>
      <c r="J51" s="102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</row>
    <row r="52" spans="1:89" s="101" customFormat="1" x14ac:dyDescent="0.25">
      <c r="A52" s="104"/>
      <c r="B52" s="104"/>
      <c r="C52" s="104"/>
      <c r="D52" s="117"/>
      <c r="E52" s="102"/>
      <c r="F52" s="102"/>
      <c r="G52" s="102"/>
      <c r="H52" s="102"/>
      <c r="I52" s="102"/>
      <c r="J52" s="102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</row>
    <row r="53" spans="1:89" s="101" customFormat="1" x14ac:dyDescent="0.25">
      <c r="A53" s="104"/>
      <c r="B53" s="104"/>
      <c r="C53" s="104"/>
      <c r="D53" s="117"/>
      <c r="E53" s="102"/>
      <c r="F53" s="102"/>
      <c r="G53" s="102"/>
      <c r="H53" s="102"/>
      <c r="I53" s="102"/>
      <c r="J53" s="102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3"/>
    </row>
    <row r="54" spans="1:89" s="101" customFormat="1" x14ac:dyDescent="0.25">
      <c r="A54" s="104"/>
      <c r="B54" s="104"/>
      <c r="C54" s="104"/>
      <c r="D54" s="117"/>
      <c r="E54" s="102"/>
      <c r="F54" s="102"/>
      <c r="G54" s="102"/>
      <c r="H54" s="102"/>
      <c r="I54" s="102"/>
      <c r="J54" s="102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</row>
    <row r="55" spans="1:89" s="101" customFormat="1" x14ac:dyDescent="0.25">
      <c r="A55" s="104"/>
      <c r="B55" s="104"/>
      <c r="C55" s="104"/>
      <c r="D55" s="117"/>
      <c r="E55" s="102"/>
      <c r="F55" s="102"/>
      <c r="G55" s="102"/>
      <c r="H55" s="102"/>
      <c r="I55" s="102"/>
      <c r="J55" s="102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</row>
    <row r="56" spans="1:89" s="101" customFormat="1" x14ac:dyDescent="0.25">
      <c r="A56" s="104"/>
      <c r="B56" s="104"/>
      <c r="C56" s="104"/>
      <c r="D56" s="117"/>
      <c r="E56" s="102"/>
      <c r="F56" s="102"/>
      <c r="G56" s="102"/>
      <c r="H56" s="102"/>
      <c r="I56" s="102"/>
      <c r="J56" s="102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/>
    </row>
    <row r="57" spans="1:89" s="101" customFormat="1" x14ac:dyDescent="0.25">
      <c r="A57" s="104"/>
      <c r="B57" s="104"/>
      <c r="C57" s="104"/>
      <c r="D57" s="117"/>
      <c r="E57" s="102"/>
      <c r="F57" s="102"/>
      <c r="G57" s="102"/>
      <c r="H57" s="102"/>
      <c r="I57" s="102"/>
      <c r="J57" s="102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</row>
    <row r="58" spans="1:89" s="101" customFormat="1" x14ac:dyDescent="0.25">
      <c r="A58" s="104"/>
      <c r="B58" s="104"/>
      <c r="C58" s="104"/>
      <c r="D58" s="117"/>
      <c r="E58" s="102"/>
      <c r="F58" s="102"/>
      <c r="G58" s="102"/>
      <c r="H58" s="102"/>
      <c r="I58" s="102"/>
      <c r="J58" s="102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</row>
    <row r="59" spans="1:89" s="101" customFormat="1" x14ac:dyDescent="0.25">
      <c r="A59" s="104"/>
      <c r="B59" s="104"/>
      <c r="C59" s="104"/>
      <c r="D59" s="117"/>
      <c r="E59" s="102"/>
      <c r="F59" s="102"/>
      <c r="G59" s="102"/>
      <c r="H59" s="102"/>
      <c r="I59" s="102"/>
      <c r="J59" s="102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3"/>
      <c r="CI59" s="123"/>
      <c r="CJ59" s="123"/>
      <c r="CK59" s="123"/>
    </row>
    <row r="60" spans="1:89" s="101" customFormat="1" x14ac:dyDescent="0.25">
      <c r="A60" s="104"/>
      <c r="B60" s="104"/>
      <c r="C60" s="104"/>
      <c r="D60" s="117"/>
      <c r="E60" s="102"/>
      <c r="F60" s="102"/>
      <c r="G60" s="102"/>
      <c r="H60" s="102"/>
      <c r="I60" s="102"/>
      <c r="J60" s="10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  <c r="CH60" s="123"/>
      <c r="CI60" s="123"/>
      <c r="CJ60" s="123"/>
      <c r="CK60" s="123"/>
    </row>
    <row r="61" spans="1:89" s="101" customFormat="1" x14ac:dyDescent="0.25">
      <c r="A61" s="104"/>
      <c r="B61" s="104"/>
      <c r="C61" s="104"/>
      <c r="D61" s="117"/>
      <c r="E61" s="102"/>
      <c r="F61" s="102"/>
      <c r="G61" s="102"/>
      <c r="H61" s="102"/>
      <c r="I61" s="102"/>
      <c r="J61" s="102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  <c r="CH61" s="123"/>
      <c r="CI61" s="123"/>
      <c r="CJ61" s="123"/>
      <c r="CK61" s="123"/>
    </row>
    <row r="62" spans="1:89" s="101" customFormat="1" x14ac:dyDescent="0.25">
      <c r="A62" s="104"/>
      <c r="B62" s="104"/>
      <c r="C62" s="104"/>
      <c r="D62" s="117"/>
      <c r="E62" s="102"/>
      <c r="F62" s="102"/>
      <c r="G62" s="102"/>
      <c r="H62" s="102"/>
      <c r="I62" s="102"/>
      <c r="J62" s="102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3"/>
      <c r="CG62" s="123"/>
      <c r="CH62" s="123"/>
      <c r="CI62" s="123"/>
      <c r="CJ62" s="123"/>
      <c r="CK62" s="123"/>
    </row>
    <row r="63" spans="1:89" s="101" customFormat="1" x14ac:dyDescent="0.25">
      <c r="A63" s="104"/>
      <c r="B63" s="104"/>
      <c r="C63" s="104"/>
      <c r="D63" s="117"/>
      <c r="E63" s="102"/>
      <c r="F63" s="102"/>
      <c r="G63" s="102"/>
      <c r="H63" s="102"/>
      <c r="I63" s="102"/>
      <c r="J63" s="102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3"/>
    </row>
    <row r="64" spans="1:89" s="101" customFormat="1" x14ac:dyDescent="0.25">
      <c r="A64" s="104"/>
      <c r="B64" s="104"/>
      <c r="C64" s="104"/>
      <c r="D64" s="117"/>
      <c r="E64" s="102"/>
      <c r="F64" s="102"/>
      <c r="G64" s="102"/>
      <c r="H64" s="102"/>
      <c r="I64" s="102"/>
      <c r="J64" s="102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  <c r="CA64" s="123"/>
      <c r="CB64" s="123"/>
      <c r="CC64" s="123"/>
      <c r="CD64" s="123"/>
      <c r="CE64" s="123"/>
      <c r="CF64" s="123"/>
      <c r="CG64" s="123"/>
      <c r="CH64" s="123"/>
      <c r="CI64" s="123"/>
      <c r="CJ64" s="123"/>
      <c r="CK64" s="123"/>
    </row>
    <row r="65" spans="1:89" s="101" customFormat="1" x14ac:dyDescent="0.25">
      <c r="A65" s="104"/>
      <c r="B65" s="104"/>
      <c r="C65" s="104"/>
      <c r="D65" s="117"/>
      <c r="E65" s="102"/>
      <c r="F65" s="102"/>
      <c r="G65" s="102"/>
      <c r="H65" s="102"/>
      <c r="I65" s="102"/>
      <c r="J65" s="102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3"/>
    </row>
    <row r="66" spans="1:89" s="101" customFormat="1" x14ac:dyDescent="0.25">
      <c r="A66" s="104"/>
      <c r="B66" s="104"/>
      <c r="C66" s="104"/>
      <c r="D66" s="117"/>
      <c r="E66" s="102"/>
      <c r="F66" s="102"/>
      <c r="G66" s="102"/>
      <c r="H66" s="102"/>
      <c r="I66" s="102"/>
      <c r="J66" s="10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</row>
    <row r="67" spans="1:89" s="101" customFormat="1" x14ac:dyDescent="0.25">
      <c r="A67" s="104"/>
      <c r="B67" s="104"/>
      <c r="C67" s="104"/>
      <c r="D67" s="117"/>
      <c r="E67" s="102"/>
      <c r="F67" s="102"/>
      <c r="G67" s="102"/>
      <c r="H67" s="102"/>
      <c r="I67" s="102"/>
      <c r="J67" s="10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</row>
    <row r="68" spans="1:89" s="101" customFormat="1" x14ac:dyDescent="0.25">
      <c r="A68" s="104"/>
      <c r="B68" s="104"/>
      <c r="C68" s="104"/>
      <c r="D68" s="117"/>
      <c r="E68" s="102"/>
      <c r="F68" s="102"/>
      <c r="G68" s="102"/>
      <c r="H68" s="102"/>
      <c r="I68" s="102"/>
      <c r="J68" s="10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3"/>
    </row>
    <row r="69" spans="1:89" s="101" customFormat="1" x14ac:dyDescent="0.25">
      <c r="A69" s="104"/>
      <c r="B69" s="104"/>
      <c r="C69" s="104"/>
      <c r="D69" s="117"/>
      <c r="E69" s="102"/>
      <c r="F69" s="102"/>
      <c r="G69" s="102"/>
      <c r="H69" s="102"/>
      <c r="I69" s="102"/>
      <c r="J69" s="10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3"/>
    </row>
    <row r="70" spans="1:89" s="101" customFormat="1" x14ac:dyDescent="0.25">
      <c r="A70" s="104"/>
      <c r="B70" s="104"/>
      <c r="C70" s="104"/>
      <c r="D70" s="117"/>
      <c r="E70" s="102"/>
      <c r="F70" s="102"/>
      <c r="G70" s="102"/>
      <c r="H70" s="102"/>
      <c r="I70" s="102"/>
      <c r="J70" s="102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  <c r="CA70" s="123"/>
      <c r="CB70" s="123"/>
      <c r="CC70" s="123"/>
      <c r="CD70" s="123"/>
      <c r="CE70" s="123"/>
      <c r="CF70" s="123"/>
      <c r="CG70" s="123"/>
      <c r="CH70" s="123"/>
      <c r="CI70" s="123"/>
      <c r="CJ70" s="123"/>
      <c r="CK70" s="123"/>
    </row>
    <row r="71" spans="1:89" s="101" customFormat="1" x14ac:dyDescent="0.25">
      <c r="A71" s="104"/>
      <c r="B71" s="104"/>
      <c r="C71" s="104"/>
      <c r="D71" s="117"/>
      <c r="E71" s="102"/>
      <c r="F71" s="102"/>
      <c r="G71" s="102"/>
      <c r="H71" s="102"/>
      <c r="I71" s="102"/>
      <c r="J71" s="102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3"/>
    </row>
    <row r="72" spans="1:89" s="101" customFormat="1" x14ac:dyDescent="0.25">
      <c r="A72" s="104"/>
      <c r="B72" s="104"/>
      <c r="C72" s="104"/>
      <c r="D72" s="117"/>
      <c r="E72" s="102"/>
      <c r="F72" s="102"/>
      <c r="G72" s="102"/>
      <c r="H72" s="102"/>
      <c r="I72" s="102"/>
      <c r="J72" s="102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123"/>
      <c r="CB72" s="123"/>
      <c r="CC72" s="123"/>
      <c r="CD72" s="123"/>
      <c r="CE72" s="123"/>
      <c r="CF72" s="123"/>
      <c r="CG72" s="123"/>
      <c r="CH72" s="123"/>
      <c r="CI72" s="123"/>
      <c r="CJ72" s="123"/>
      <c r="CK72" s="123"/>
    </row>
    <row r="73" spans="1:89" s="101" customFormat="1" x14ac:dyDescent="0.25">
      <c r="A73" s="104"/>
      <c r="B73" s="104"/>
      <c r="C73" s="104"/>
      <c r="D73" s="117"/>
      <c r="E73" s="102"/>
      <c r="F73" s="102"/>
      <c r="G73" s="102"/>
      <c r="H73" s="102"/>
      <c r="I73" s="102"/>
      <c r="J73" s="102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3"/>
      <c r="BX73" s="123"/>
      <c r="BY73" s="123"/>
      <c r="BZ73" s="123"/>
      <c r="CA73" s="123"/>
      <c r="CB73" s="123"/>
      <c r="CC73" s="123"/>
      <c r="CD73" s="123"/>
      <c r="CE73" s="123"/>
      <c r="CF73" s="123"/>
      <c r="CG73" s="123"/>
      <c r="CH73" s="123"/>
      <c r="CI73" s="123"/>
      <c r="CJ73" s="123"/>
      <c r="CK73" s="123"/>
    </row>
    <row r="74" spans="1:89" s="101" customFormat="1" x14ac:dyDescent="0.25">
      <c r="A74" s="104"/>
      <c r="B74" s="104"/>
      <c r="C74" s="104"/>
      <c r="D74" s="117"/>
      <c r="E74" s="102"/>
      <c r="F74" s="102"/>
      <c r="G74" s="102"/>
      <c r="H74" s="102"/>
      <c r="I74" s="102"/>
      <c r="J74" s="102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  <c r="CA74" s="123"/>
      <c r="CB74" s="123"/>
      <c r="CC74" s="123"/>
      <c r="CD74" s="123"/>
      <c r="CE74" s="123"/>
      <c r="CF74" s="123"/>
      <c r="CG74" s="123"/>
      <c r="CH74" s="123"/>
      <c r="CI74" s="123"/>
      <c r="CJ74" s="123"/>
      <c r="CK74" s="123"/>
    </row>
    <row r="75" spans="1:89" s="101" customFormat="1" x14ac:dyDescent="0.25">
      <c r="A75" s="104"/>
      <c r="B75" s="104"/>
      <c r="C75" s="104"/>
      <c r="D75" s="117"/>
      <c r="E75" s="102"/>
      <c r="F75" s="102"/>
      <c r="G75" s="102"/>
      <c r="H75" s="102"/>
      <c r="I75" s="102"/>
      <c r="J75" s="102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  <c r="CJ75" s="123"/>
      <c r="CK75" s="123"/>
    </row>
    <row r="76" spans="1:89" s="101" customFormat="1" x14ac:dyDescent="0.25">
      <c r="A76" s="104"/>
      <c r="B76" s="104"/>
      <c r="C76" s="104"/>
      <c r="D76" s="117"/>
      <c r="E76" s="102"/>
      <c r="F76" s="102"/>
      <c r="G76" s="102"/>
      <c r="H76" s="102"/>
      <c r="I76" s="102"/>
      <c r="J76" s="102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  <c r="CA76" s="123"/>
      <c r="CB76" s="123"/>
      <c r="CC76" s="123"/>
      <c r="CD76" s="123"/>
      <c r="CE76" s="123"/>
      <c r="CF76" s="123"/>
      <c r="CG76" s="123"/>
      <c r="CH76" s="123"/>
      <c r="CI76" s="123"/>
      <c r="CJ76" s="123"/>
      <c r="CK76" s="123"/>
    </row>
    <row r="77" spans="1:89" s="101" customFormat="1" x14ac:dyDescent="0.25">
      <c r="A77" s="104"/>
      <c r="B77" s="104"/>
      <c r="C77" s="104"/>
      <c r="D77" s="117"/>
      <c r="E77" s="102"/>
      <c r="F77" s="102"/>
      <c r="G77" s="102"/>
      <c r="H77" s="102"/>
      <c r="I77" s="102"/>
      <c r="J77" s="102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3"/>
      <c r="CF77" s="123"/>
      <c r="CG77" s="123"/>
      <c r="CH77" s="123"/>
      <c r="CI77" s="123"/>
      <c r="CJ77" s="123"/>
      <c r="CK77" s="123"/>
    </row>
    <row r="78" spans="1:89" s="101" customFormat="1" x14ac:dyDescent="0.25">
      <c r="A78" s="104"/>
      <c r="B78" s="104"/>
      <c r="C78" s="104"/>
      <c r="D78" s="117"/>
      <c r="E78" s="102"/>
      <c r="F78" s="102"/>
      <c r="G78" s="102"/>
      <c r="H78" s="102"/>
      <c r="I78" s="102"/>
      <c r="J78" s="102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</row>
    <row r="79" spans="1:89" s="101" customFormat="1" x14ac:dyDescent="0.25">
      <c r="A79" s="104"/>
      <c r="B79" s="104"/>
      <c r="C79" s="104"/>
      <c r="D79" s="117"/>
      <c r="E79" s="102"/>
      <c r="F79" s="102"/>
      <c r="G79" s="102"/>
      <c r="H79" s="102"/>
      <c r="I79" s="102"/>
      <c r="J79" s="102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  <c r="BO79" s="123"/>
      <c r="BP79" s="123"/>
      <c r="BQ79" s="123"/>
      <c r="BR79" s="123"/>
      <c r="BS79" s="123"/>
      <c r="BT79" s="123"/>
      <c r="BU79" s="123"/>
      <c r="BV79" s="123"/>
      <c r="BW79" s="123"/>
      <c r="BX79" s="123"/>
      <c r="BY79" s="123"/>
      <c r="BZ79" s="123"/>
      <c r="CA79" s="123"/>
      <c r="CB79" s="123"/>
      <c r="CC79" s="123"/>
      <c r="CD79" s="123"/>
      <c r="CE79" s="123"/>
      <c r="CF79" s="123"/>
      <c r="CG79" s="123"/>
      <c r="CH79" s="123"/>
      <c r="CI79" s="123"/>
      <c r="CJ79" s="123"/>
      <c r="CK79" s="123"/>
    </row>
    <row r="80" spans="1:89" s="101" customFormat="1" x14ac:dyDescent="0.25">
      <c r="A80" s="104"/>
      <c r="B80" s="104"/>
      <c r="C80" s="104"/>
      <c r="D80" s="117"/>
      <c r="E80" s="102"/>
      <c r="F80" s="102"/>
      <c r="G80" s="102"/>
      <c r="H80" s="102"/>
      <c r="I80" s="102"/>
      <c r="J80" s="102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3"/>
      <c r="BJ80" s="123"/>
      <c r="BK80" s="123"/>
      <c r="BL80" s="123"/>
      <c r="BM80" s="123"/>
      <c r="BN80" s="123"/>
      <c r="BO80" s="123"/>
      <c r="BP80" s="123"/>
      <c r="BQ80" s="123"/>
      <c r="BR80" s="123"/>
      <c r="BS80" s="123"/>
      <c r="BT80" s="123"/>
      <c r="BU80" s="123"/>
      <c r="BV80" s="123"/>
      <c r="BW80" s="123"/>
      <c r="BX80" s="123"/>
      <c r="BY80" s="123"/>
      <c r="BZ80" s="123"/>
      <c r="CA80" s="123"/>
      <c r="CB80" s="123"/>
      <c r="CC80" s="123"/>
      <c r="CD80" s="123"/>
      <c r="CE80" s="123"/>
      <c r="CF80" s="123"/>
      <c r="CG80" s="123"/>
      <c r="CH80" s="123"/>
      <c r="CI80" s="123"/>
      <c r="CJ80" s="123"/>
      <c r="CK80" s="123"/>
    </row>
    <row r="81" spans="1:89" s="101" customFormat="1" x14ac:dyDescent="0.25">
      <c r="A81" s="104"/>
      <c r="B81" s="104"/>
      <c r="C81" s="104"/>
      <c r="D81" s="117"/>
      <c r="E81" s="102"/>
      <c r="F81" s="102"/>
      <c r="G81" s="102"/>
      <c r="H81" s="102"/>
      <c r="I81" s="102"/>
      <c r="J81" s="102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  <c r="CA81" s="123"/>
      <c r="CB81" s="123"/>
      <c r="CC81" s="123"/>
      <c r="CD81" s="123"/>
      <c r="CE81" s="123"/>
      <c r="CF81" s="123"/>
      <c r="CG81" s="123"/>
      <c r="CH81" s="123"/>
      <c r="CI81" s="123"/>
      <c r="CJ81" s="123"/>
      <c r="CK81" s="123"/>
    </row>
    <row r="82" spans="1:89" s="101" customFormat="1" x14ac:dyDescent="0.25">
      <c r="A82" s="104"/>
      <c r="B82" s="104"/>
      <c r="C82" s="104"/>
      <c r="D82" s="117"/>
      <c r="E82" s="102"/>
      <c r="F82" s="102"/>
      <c r="G82" s="102"/>
      <c r="H82" s="102"/>
      <c r="I82" s="102"/>
      <c r="J82" s="102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  <c r="CA82" s="123"/>
      <c r="CB82" s="123"/>
      <c r="CC82" s="123"/>
      <c r="CD82" s="123"/>
      <c r="CE82" s="123"/>
      <c r="CF82" s="123"/>
      <c r="CG82" s="123"/>
      <c r="CH82" s="123"/>
      <c r="CI82" s="123"/>
      <c r="CJ82" s="123"/>
      <c r="CK82" s="123"/>
    </row>
    <row r="83" spans="1:89" s="101" customFormat="1" x14ac:dyDescent="0.25">
      <c r="A83" s="104"/>
      <c r="B83" s="104"/>
      <c r="C83" s="104"/>
      <c r="D83" s="117"/>
      <c r="E83" s="102"/>
      <c r="F83" s="102"/>
      <c r="G83" s="102"/>
      <c r="H83" s="102"/>
      <c r="I83" s="102"/>
      <c r="J83" s="102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3"/>
    </row>
    <row r="84" spans="1:89" s="101" customFormat="1" x14ac:dyDescent="0.25">
      <c r="A84" s="104"/>
      <c r="B84" s="104"/>
      <c r="C84" s="104"/>
      <c r="D84" s="117"/>
      <c r="E84" s="102"/>
      <c r="F84" s="102"/>
      <c r="G84" s="102"/>
      <c r="H84" s="102"/>
      <c r="I84" s="102"/>
      <c r="J84" s="102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  <c r="CA84" s="123"/>
      <c r="CB84" s="123"/>
      <c r="CC84" s="123"/>
      <c r="CD84" s="123"/>
      <c r="CE84" s="123"/>
      <c r="CF84" s="123"/>
      <c r="CG84" s="123"/>
      <c r="CH84" s="123"/>
      <c r="CI84" s="123"/>
      <c r="CJ84" s="123"/>
      <c r="CK84" s="123"/>
    </row>
    <row r="85" spans="1:89" s="101" customFormat="1" x14ac:dyDescent="0.25">
      <c r="A85" s="104"/>
      <c r="B85" s="104"/>
      <c r="C85" s="104"/>
      <c r="D85" s="117"/>
      <c r="E85" s="102"/>
      <c r="F85" s="102"/>
      <c r="G85" s="102"/>
      <c r="H85" s="102"/>
      <c r="I85" s="102"/>
      <c r="J85" s="102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/>
      <c r="CG85" s="123"/>
      <c r="CH85" s="123"/>
      <c r="CI85" s="123"/>
      <c r="CJ85" s="123"/>
      <c r="CK85" s="123"/>
    </row>
    <row r="86" spans="1:89" s="101" customFormat="1" x14ac:dyDescent="0.25">
      <c r="A86" s="104"/>
      <c r="B86" s="104"/>
      <c r="C86" s="104"/>
      <c r="D86" s="117"/>
      <c r="E86" s="102"/>
      <c r="F86" s="102"/>
      <c r="G86" s="102"/>
      <c r="H86" s="102"/>
      <c r="I86" s="102"/>
      <c r="J86" s="102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  <c r="CA86" s="123"/>
      <c r="CB86" s="123"/>
      <c r="CC86" s="123"/>
      <c r="CD86" s="123"/>
      <c r="CE86" s="123"/>
      <c r="CF86" s="123"/>
      <c r="CG86" s="123"/>
      <c r="CH86" s="123"/>
      <c r="CI86" s="123"/>
      <c r="CJ86" s="123"/>
      <c r="CK86" s="123"/>
    </row>
    <row r="87" spans="1:89" s="101" customFormat="1" x14ac:dyDescent="0.25">
      <c r="A87" s="104"/>
      <c r="B87" s="104"/>
      <c r="C87" s="104"/>
      <c r="D87" s="117"/>
      <c r="E87" s="102"/>
      <c r="F87" s="102"/>
      <c r="G87" s="102"/>
      <c r="H87" s="102"/>
      <c r="I87" s="102"/>
      <c r="J87" s="102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3"/>
      <c r="CA87" s="123"/>
      <c r="CB87" s="123"/>
      <c r="CC87" s="123"/>
      <c r="CD87" s="123"/>
      <c r="CE87" s="123"/>
      <c r="CF87" s="123"/>
      <c r="CG87" s="123"/>
      <c r="CH87" s="123"/>
      <c r="CI87" s="123"/>
      <c r="CJ87" s="123"/>
      <c r="CK87" s="123"/>
    </row>
    <row r="88" spans="1:89" s="101" customFormat="1" x14ac:dyDescent="0.25">
      <c r="A88" s="104"/>
      <c r="B88" s="104"/>
      <c r="C88" s="104"/>
      <c r="D88" s="117"/>
      <c r="E88" s="102"/>
      <c r="F88" s="102"/>
      <c r="G88" s="102"/>
      <c r="H88" s="102"/>
      <c r="I88" s="102"/>
      <c r="J88" s="102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  <c r="BU88" s="123"/>
      <c r="BV88" s="123"/>
      <c r="BW88" s="123"/>
      <c r="BX88" s="123"/>
      <c r="BY88" s="123"/>
      <c r="BZ88" s="123"/>
      <c r="CA88" s="123"/>
      <c r="CB88" s="123"/>
      <c r="CC88" s="123"/>
      <c r="CD88" s="123"/>
      <c r="CE88" s="123"/>
      <c r="CF88" s="123"/>
      <c r="CG88" s="123"/>
      <c r="CH88" s="123"/>
      <c r="CI88" s="123"/>
      <c r="CJ88" s="123"/>
      <c r="CK88" s="123"/>
    </row>
    <row r="89" spans="1:89" s="101" customFormat="1" x14ac:dyDescent="0.25">
      <c r="A89" s="104"/>
      <c r="B89" s="104"/>
      <c r="C89" s="104"/>
      <c r="D89" s="117"/>
      <c r="E89" s="102"/>
      <c r="F89" s="102"/>
      <c r="G89" s="102"/>
      <c r="H89" s="102"/>
      <c r="I89" s="102"/>
      <c r="J89" s="102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3"/>
      <c r="BW89" s="123"/>
      <c r="BX89" s="123"/>
      <c r="BY89" s="123"/>
      <c r="BZ89" s="123"/>
      <c r="CA89" s="123"/>
      <c r="CB89" s="123"/>
      <c r="CC89" s="123"/>
      <c r="CD89" s="123"/>
      <c r="CE89" s="123"/>
      <c r="CF89" s="123"/>
      <c r="CG89" s="123"/>
      <c r="CH89" s="123"/>
      <c r="CI89" s="123"/>
      <c r="CJ89" s="123"/>
      <c r="CK89" s="123"/>
    </row>
    <row r="90" spans="1:89" s="101" customFormat="1" x14ac:dyDescent="0.25">
      <c r="A90" s="104"/>
      <c r="B90" s="104"/>
      <c r="C90" s="104"/>
      <c r="D90" s="117"/>
      <c r="E90" s="102"/>
      <c r="F90" s="102"/>
      <c r="G90" s="102"/>
      <c r="H90" s="102"/>
      <c r="I90" s="102"/>
      <c r="J90" s="102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  <c r="BX90" s="123"/>
      <c r="BY90" s="123"/>
      <c r="BZ90" s="123"/>
      <c r="CA90" s="123"/>
      <c r="CB90" s="123"/>
      <c r="CC90" s="123"/>
      <c r="CD90" s="123"/>
      <c r="CE90" s="123"/>
      <c r="CF90" s="123"/>
      <c r="CG90" s="123"/>
      <c r="CH90" s="123"/>
      <c r="CI90" s="123"/>
      <c r="CJ90" s="123"/>
      <c r="CK90" s="123"/>
    </row>
    <row r="91" spans="1:89" s="101" customFormat="1" x14ac:dyDescent="0.25">
      <c r="A91" s="104"/>
      <c r="B91" s="104"/>
      <c r="C91" s="104"/>
      <c r="D91" s="117"/>
      <c r="E91" s="102"/>
      <c r="F91" s="102"/>
      <c r="G91" s="102"/>
      <c r="H91" s="102"/>
      <c r="I91" s="102"/>
      <c r="J91" s="102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X91" s="123"/>
      <c r="BY91" s="123"/>
      <c r="BZ91" s="123"/>
      <c r="CA91" s="123"/>
      <c r="CB91" s="123"/>
      <c r="CC91" s="123"/>
      <c r="CD91" s="123"/>
      <c r="CE91" s="123"/>
      <c r="CF91" s="123"/>
      <c r="CG91" s="123"/>
      <c r="CH91" s="123"/>
      <c r="CI91" s="123"/>
      <c r="CJ91" s="123"/>
      <c r="CK91" s="123"/>
    </row>
    <row r="92" spans="1:89" s="101" customFormat="1" x14ac:dyDescent="0.25">
      <c r="A92" s="104"/>
      <c r="B92" s="104"/>
      <c r="C92" s="104"/>
      <c r="D92" s="117"/>
      <c r="E92" s="102"/>
      <c r="F92" s="102"/>
      <c r="G92" s="102"/>
      <c r="H92" s="102"/>
      <c r="I92" s="102"/>
      <c r="J92" s="102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3"/>
      <c r="CA92" s="123"/>
      <c r="CB92" s="123"/>
      <c r="CC92" s="123"/>
      <c r="CD92" s="123"/>
      <c r="CE92" s="123"/>
      <c r="CF92" s="123"/>
      <c r="CG92" s="123"/>
      <c r="CH92" s="123"/>
      <c r="CI92" s="123"/>
      <c r="CJ92" s="123"/>
      <c r="CK92" s="123"/>
    </row>
    <row r="93" spans="1:89" s="101" customFormat="1" x14ac:dyDescent="0.25">
      <c r="A93" s="104"/>
      <c r="B93" s="104"/>
      <c r="C93" s="104"/>
      <c r="D93" s="117"/>
      <c r="E93" s="102"/>
      <c r="F93" s="102"/>
      <c r="G93" s="102"/>
      <c r="H93" s="102"/>
      <c r="I93" s="102"/>
      <c r="J93" s="102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3"/>
      <c r="BV93" s="123"/>
      <c r="BW93" s="123"/>
      <c r="BX93" s="123"/>
      <c r="BY93" s="123"/>
      <c r="BZ93" s="123"/>
      <c r="CA93" s="123"/>
      <c r="CB93" s="123"/>
      <c r="CC93" s="123"/>
      <c r="CD93" s="123"/>
      <c r="CE93" s="123"/>
      <c r="CF93" s="123"/>
      <c r="CG93" s="123"/>
      <c r="CH93" s="123"/>
      <c r="CI93" s="123"/>
      <c r="CJ93" s="123"/>
      <c r="CK93" s="123"/>
    </row>
    <row r="94" spans="1:89" s="101" customFormat="1" x14ac:dyDescent="0.25">
      <c r="A94" s="104"/>
      <c r="B94" s="104"/>
      <c r="C94" s="104"/>
      <c r="D94" s="117"/>
      <c r="E94" s="102"/>
      <c r="F94" s="102"/>
      <c r="G94" s="102"/>
      <c r="H94" s="102"/>
      <c r="I94" s="102"/>
      <c r="J94" s="102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/>
      <c r="BL94" s="123"/>
      <c r="BM94" s="123"/>
      <c r="BN94" s="123"/>
      <c r="BO94" s="123"/>
      <c r="BP94" s="123"/>
      <c r="BQ94" s="123"/>
      <c r="BR94" s="123"/>
      <c r="BS94" s="123"/>
      <c r="BT94" s="123"/>
      <c r="BU94" s="123"/>
      <c r="BV94" s="123"/>
      <c r="BW94" s="123"/>
      <c r="BX94" s="123"/>
      <c r="BY94" s="123"/>
      <c r="BZ94" s="123"/>
      <c r="CA94" s="123"/>
      <c r="CB94" s="123"/>
      <c r="CC94" s="123"/>
      <c r="CD94" s="123"/>
      <c r="CE94" s="123"/>
      <c r="CF94" s="123"/>
      <c r="CG94" s="123"/>
      <c r="CH94" s="123"/>
      <c r="CI94" s="123"/>
      <c r="CJ94" s="123"/>
      <c r="CK94" s="123"/>
    </row>
    <row r="95" spans="1:89" s="101" customFormat="1" x14ac:dyDescent="0.25">
      <c r="A95" s="104"/>
      <c r="B95" s="104"/>
      <c r="C95" s="104"/>
      <c r="D95" s="117"/>
      <c r="E95" s="102"/>
      <c r="F95" s="102"/>
      <c r="G95" s="102"/>
      <c r="H95" s="102"/>
      <c r="I95" s="102"/>
      <c r="J95" s="102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3"/>
      <c r="BL95" s="123"/>
      <c r="BM95" s="123"/>
      <c r="BN95" s="123"/>
      <c r="BO95" s="123"/>
      <c r="BP95" s="123"/>
      <c r="BQ95" s="123"/>
      <c r="BR95" s="123"/>
      <c r="BS95" s="123"/>
      <c r="BT95" s="123"/>
      <c r="BU95" s="123"/>
      <c r="BV95" s="123"/>
      <c r="BW95" s="123"/>
      <c r="BX95" s="123"/>
      <c r="BY95" s="123"/>
      <c r="BZ95" s="123"/>
      <c r="CA95" s="123"/>
      <c r="CB95" s="123"/>
      <c r="CC95" s="123"/>
      <c r="CD95" s="123"/>
      <c r="CE95" s="123"/>
      <c r="CF95" s="123"/>
      <c r="CG95" s="123"/>
      <c r="CH95" s="123"/>
      <c r="CI95" s="123"/>
      <c r="CJ95" s="123"/>
      <c r="CK95" s="123"/>
    </row>
    <row r="96" spans="1:89" s="101" customFormat="1" x14ac:dyDescent="0.25">
      <c r="A96" s="104"/>
      <c r="B96" s="104"/>
      <c r="C96" s="104"/>
      <c r="D96" s="117"/>
      <c r="E96" s="102"/>
      <c r="F96" s="102"/>
      <c r="G96" s="102"/>
      <c r="H96" s="102"/>
      <c r="I96" s="102"/>
      <c r="J96" s="102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23"/>
      <c r="BK96" s="123"/>
      <c r="BL96" s="123"/>
      <c r="BM96" s="123"/>
      <c r="BN96" s="123"/>
      <c r="BO96" s="123"/>
      <c r="BP96" s="123"/>
      <c r="BQ96" s="123"/>
      <c r="BR96" s="123"/>
      <c r="BS96" s="123"/>
      <c r="BT96" s="123"/>
      <c r="BU96" s="123"/>
      <c r="BV96" s="123"/>
      <c r="BW96" s="123"/>
      <c r="BX96" s="123"/>
      <c r="BY96" s="123"/>
      <c r="BZ96" s="123"/>
      <c r="CA96" s="123"/>
      <c r="CB96" s="123"/>
      <c r="CC96" s="123"/>
      <c r="CD96" s="123"/>
      <c r="CE96" s="123"/>
      <c r="CF96" s="123"/>
      <c r="CG96" s="123"/>
      <c r="CH96" s="123"/>
      <c r="CI96" s="123"/>
      <c r="CJ96" s="123"/>
      <c r="CK96" s="123"/>
    </row>
    <row r="97" spans="1:89" s="101" customFormat="1" x14ac:dyDescent="0.25">
      <c r="A97" s="104"/>
      <c r="B97" s="104"/>
      <c r="C97" s="104"/>
      <c r="D97" s="117"/>
      <c r="E97" s="102"/>
      <c r="F97" s="102"/>
      <c r="G97" s="102"/>
      <c r="H97" s="102"/>
      <c r="I97" s="102"/>
      <c r="J97" s="102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3"/>
      <c r="BL97" s="123"/>
      <c r="BM97" s="123"/>
      <c r="BN97" s="123"/>
      <c r="BO97" s="123"/>
      <c r="BP97" s="123"/>
      <c r="BQ97" s="123"/>
      <c r="BR97" s="123"/>
      <c r="BS97" s="123"/>
      <c r="BT97" s="123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  <c r="CH97" s="123"/>
      <c r="CI97" s="123"/>
      <c r="CJ97" s="123"/>
      <c r="CK97" s="123"/>
    </row>
    <row r="98" spans="1:89" s="101" customFormat="1" x14ac:dyDescent="0.25">
      <c r="A98" s="104"/>
      <c r="B98" s="104"/>
      <c r="C98" s="104"/>
      <c r="D98" s="117"/>
      <c r="E98" s="102"/>
      <c r="F98" s="102"/>
      <c r="G98" s="102"/>
      <c r="H98" s="102"/>
      <c r="I98" s="102"/>
      <c r="J98" s="102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  <c r="BE98" s="123"/>
      <c r="BF98" s="123"/>
      <c r="BG98" s="123"/>
      <c r="BH98" s="123"/>
      <c r="BI98" s="123"/>
      <c r="BJ98" s="123"/>
      <c r="BK98" s="123"/>
      <c r="BL98" s="123"/>
      <c r="BM98" s="123"/>
      <c r="BN98" s="123"/>
      <c r="BO98" s="123"/>
      <c r="BP98" s="123"/>
      <c r="BQ98" s="123"/>
      <c r="BR98" s="123"/>
      <c r="BS98" s="123"/>
      <c r="BT98" s="123"/>
      <c r="BU98" s="123"/>
      <c r="BV98" s="123"/>
      <c r="BW98" s="123"/>
      <c r="BX98" s="123"/>
      <c r="BY98" s="123"/>
      <c r="BZ98" s="123"/>
      <c r="CA98" s="123"/>
      <c r="CB98" s="123"/>
      <c r="CC98" s="123"/>
      <c r="CD98" s="123"/>
      <c r="CE98" s="123"/>
      <c r="CF98" s="123"/>
      <c r="CG98" s="123"/>
      <c r="CH98" s="123"/>
      <c r="CI98" s="123"/>
      <c r="CJ98" s="123"/>
      <c r="CK98" s="123"/>
    </row>
    <row r="99" spans="1:89" s="101" customFormat="1" x14ac:dyDescent="0.25">
      <c r="A99" s="104"/>
      <c r="B99" s="104"/>
      <c r="C99" s="104"/>
      <c r="D99" s="117"/>
      <c r="E99" s="102"/>
      <c r="F99" s="102"/>
      <c r="G99" s="102"/>
      <c r="H99" s="102"/>
      <c r="I99" s="102"/>
      <c r="J99" s="102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23"/>
      <c r="AM99" s="123"/>
      <c r="AN99" s="123"/>
      <c r="AO99" s="123"/>
      <c r="AP99" s="123"/>
      <c r="AQ99" s="123"/>
      <c r="AR99" s="123"/>
      <c r="AS99" s="123"/>
      <c r="AT99" s="123"/>
      <c r="AU99" s="123"/>
      <c r="AV99" s="123"/>
      <c r="AW99" s="123"/>
      <c r="AX99" s="123"/>
      <c r="AY99" s="123"/>
      <c r="AZ99" s="123"/>
      <c r="BA99" s="123"/>
      <c r="BB99" s="123"/>
      <c r="BC99" s="123"/>
      <c r="BD99" s="123"/>
      <c r="BE99" s="123"/>
      <c r="BF99" s="123"/>
      <c r="BG99" s="123"/>
      <c r="BH99" s="123"/>
      <c r="BI99" s="123"/>
      <c r="BJ99" s="123"/>
      <c r="BK99" s="123"/>
      <c r="BL99" s="123"/>
      <c r="BM99" s="123"/>
      <c r="BN99" s="123"/>
      <c r="BO99" s="123"/>
      <c r="BP99" s="123"/>
      <c r="BQ99" s="123"/>
      <c r="BR99" s="123"/>
      <c r="BS99" s="123"/>
      <c r="BT99" s="123"/>
      <c r="BU99" s="123"/>
      <c r="BV99" s="123"/>
      <c r="BW99" s="123"/>
      <c r="BX99" s="123"/>
      <c r="BY99" s="123"/>
      <c r="BZ99" s="123"/>
      <c r="CA99" s="123"/>
      <c r="CB99" s="123"/>
      <c r="CC99" s="123"/>
      <c r="CD99" s="123"/>
      <c r="CE99" s="123"/>
      <c r="CF99" s="123"/>
      <c r="CG99" s="123"/>
      <c r="CH99" s="123"/>
      <c r="CI99" s="123"/>
      <c r="CJ99" s="123"/>
      <c r="CK99" s="123"/>
    </row>
    <row r="100" spans="1:89" s="101" customFormat="1" x14ac:dyDescent="0.25">
      <c r="A100" s="104"/>
      <c r="B100" s="104"/>
      <c r="C100" s="104"/>
      <c r="D100" s="117"/>
      <c r="E100" s="102"/>
      <c r="F100" s="102"/>
      <c r="G100" s="102"/>
      <c r="H100" s="102"/>
      <c r="I100" s="102"/>
      <c r="J100" s="102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3"/>
      <c r="AQ100" s="123"/>
      <c r="AR100" s="123"/>
      <c r="AS100" s="123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  <c r="BI100" s="123"/>
      <c r="BJ100" s="123"/>
      <c r="BK100" s="123"/>
      <c r="BL100" s="123"/>
      <c r="BM100" s="123"/>
      <c r="BN100" s="123"/>
      <c r="BO100" s="123"/>
      <c r="BP100" s="123"/>
      <c r="BQ100" s="123"/>
      <c r="BR100" s="123"/>
      <c r="BS100" s="123"/>
      <c r="BT100" s="123"/>
      <c r="BU100" s="123"/>
      <c r="BV100" s="123"/>
      <c r="BW100" s="123"/>
      <c r="BX100" s="123"/>
      <c r="BY100" s="123"/>
      <c r="BZ100" s="123"/>
      <c r="CA100" s="123"/>
      <c r="CB100" s="123"/>
      <c r="CC100" s="123"/>
      <c r="CD100" s="123"/>
      <c r="CE100" s="123"/>
      <c r="CF100" s="123"/>
      <c r="CG100" s="123"/>
      <c r="CH100" s="123"/>
      <c r="CI100" s="123"/>
      <c r="CJ100" s="123"/>
      <c r="CK100" s="123"/>
    </row>
    <row r="101" spans="1:89" s="101" customFormat="1" x14ac:dyDescent="0.25">
      <c r="A101" s="104"/>
      <c r="B101" s="104"/>
      <c r="C101" s="104"/>
      <c r="D101" s="117"/>
      <c r="E101" s="102"/>
      <c r="F101" s="102"/>
      <c r="G101" s="102"/>
      <c r="H101" s="102"/>
      <c r="I101" s="102"/>
      <c r="J101" s="102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3"/>
      <c r="BL101" s="123"/>
      <c r="BM101" s="123"/>
      <c r="BN101" s="123"/>
      <c r="BO101" s="123"/>
      <c r="BP101" s="123"/>
      <c r="BQ101" s="123"/>
      <c r="BR101" s="123"/>
      <c r="BS101" s="123"/>
      <c r="BT101" s="123"/>
      <c r="BU101" s="123"/>
      <c r="BV101" s="123"/>
      <c r="BW101" s="123"/>
      <c r="BX101" s="123"/>
      <c r="BY101" s="123"/>
      <c r="BZ101" s="123"/>
      <c r="CA101" s="123"/>
      <c r="CB101" s="123"/>
      <c r="CC101" s="123"/>
      <c r="CD101" s="123"/>
      <c r="CE101" s="123"/>
      <c r="CF101" s="123"/>
      <c r="CG101" s="123"/>
      <c r="CH101" s="123"/>
      <c r="CI101" s="123"/>
      <c r="CJ101" s="123"/>
      <c r="CK101" s="123"/>
    </row>
    <row r="102" spans="1:89" s="101" customFormat="1" x14ac:dyDescent="0.25">
      <c r="A102" s="104"/>
      <c r="B102" s="104"/>
      <c r="C102" s="104"/>
      <c r="D102" s="117"/>
      <c r="E102" s="102"/>
      <c r="F102" s="102"/>
      <c r="G102" s="102"/>
      <c r="H102" s="102"/>
      <c r="I102" s="102"/>
      <c r="J102" s="102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23"/>
      <c r="AP102" s="123"/>
      <c r="AQ102" s="123"/>
      <c r="AR102" s="123"/>
      <c r="AS102" s="123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3"/>
      <c r="BJ102" s="123"/>
      <c r="BK102" s="123"/>
      <c r="BL102" s="123"/>
      <c r="BM102" s="123"/>
      <c r="BN102" s="123"/>
      <c r="BO102" s="123"/>
      <c r="BP102" s="123"/>
      <c r="BQ102" s="123"/>
      <c r="BR102" s="123"/>
      <c r="BS102" s="123"/>
      <c r="BT102" s="123"/>
      <c r="BU102" s="123"/>
      <c r="BV102" s="123"/>
      <c r="BW102" s="123"/>
      <c r="BX102" s="123"/>
      <c r="BY102" s="123"/>
      <c r="BZ102" s="123"/>
      <c r="CA102" s="123"/>
      <c r="CB102" s="123"/>
      <c r="CC102" s="123"/>
      <c r="CD102" s="123"/>
      <c r="CE102" s="123"/>
      <c r="CF102" s="123"/>
      <c r="CG102" s="123"/>
      <c r="CH102" s="123"/>
      <c r="CI102" s="123"/>
      <c r="CJ102" s="123"/>
      <c r="CK102" s="123"/>
    </row>
    <row r="103" spans="1:89" s="101" customFormat="1" x14ac:dyDescent="0.25">
      <c r="A103" s="104"/>
      <c r="B103" s="104"/>
      <c r="C103" s="104"/>
      <c r="D103" s="117"/>
      <c r="E103" s="102"/>
      <c r="F103" s="102"/>
      <c r="G103" s="102"/>
      <c r="H103" s="102"/>
      <c r="I103" s="102"/>
      <c r="J103" s="102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  <c r="AX103" s="123"/>
      <c r="AY103" s="123"/>
      <c r="AZ103" s="123"/>
      <c r="BA103" s="123"/>
      <c r="BB103" s="123"/>
      <c r="BC103" s="123"/>
      <c r="BD103" s="123"/>
      <c r="BE103" s="123"/>
      <c r="BF103" s="123"/>
      <c r="BG103" s="123"/>
      <c r="BH103" s="123"/>
      <c r="BI103" s="123"/>
      <c r="BJ103" s="123"/>
      <c r="BK103" s="123"/>
      <c r="BL103" s="123"/>
      <c r="BM103" s="123"/>
      <c r="BN103" s="123"/>
      <c r="BO103" s="123"/>
      <c r="BP103" s="123"/>
      <c r="BQ103" s="123"/>
      <c r="BR103" s="123"/>
      <c r="BS103" s="123"/>
      <c r="BT103" s="123"/>
      <c r="BU103" s="123"/>
      <c r="BV103" s="123"/>
      <c r="BW103" s="123"/>
      <c r="BX103" s="123"/>
      <c r="BY103" s="123"/>
      <c r="BZ103" s="123"/>
      <c r="CA103" s="123"/>
      <c r="CB103" s="123"/>
      <c r="CC103" s="123"/>
      <c r="CD103" s="123"/>
      <c r="CE103" s="123"/>
      <c r="CF103" s="123"/>
      <c r="CG103" s="123"/>
      <c r="CH103" s="123"/>
      <c r="CI103" s="123"/>
      <c r="CJ103" s="123"/>
      <c r="CK103" s="123"/>
    </row>
    <row r="104" spans="1:89" s="101" customFormat="1" x14ac:dyDescent="0.25">
      <c r="A104" s="104"/>
      <c r="B104" s="104"/>
      <c r="C104" s="104"/>
      <c r="D104" s="117"/>
      <c r="E104" s="102"/>
      <c r="F104" s="102"/>
      <c r="G104" s="102"/>
      <c r="H104" s="102"/>
      <c r="I104" s="102"/>
      <c r="J104" s="102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23"/>
      <c r="BP104" s="123"/>
      <c r="BQ104" s="123"/>
      <c r="BR104" s="123"/>
      <c r="BS104" s="123"/>
      <c r="BT104" s="123"/>
      <c r="BU104" s="123"/>
      <c r="BV104" s="123"/>
      <c r="BW104" s="123"/>
      <c r="BX104" s="123"/>
      <c r="BY104" s="123"/>
      <c r="BZ104" s="123"/>
      <c r="CA104" s="123"/>
      <c r="CB104" s="123"/>
      <c r="CC104" s="123"/>
      <c r="CD104" s="123"/>
      <c r="CE104" s="123"/>
      <c r="CF104" s="123"/>
      <c r="CG104" s="123"/>
      <c r="CH104" s="123"/>
      <c r="CI104" s="123"/>
      <c r="CJ104" s="123"/>
      <c r="CK104" s="123"/>
    </row>
    <row r="105" spans="1:89" s="101" customFormat="1" x14ac:dyDescent="0.25">
      <c r="A105" s="104"/>
      <c r="B105" s="104"/>
      <c r="C105" s="104"/>
      <c r="D105" s="117"/>
      <c r="E105" s="102"/>
      <c r="F105" s="102"/>
      <c r="G105" s="102"/>
      <c r="H105" s="102"/>
      <c r="I105" s="102"/>
      <c r="J105" s="102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3"/>
      <c r="BJ105" s="123"/>
      <c r="BK105" s="123"/>
      <c r="BL105" s="123"/>
      <c r="BM105" s="123"/>
      <c r="BN105" s="123"/>
      <c r="BO105" s="123"/>
      <c r="BP105" s="123"/>
      <c r="BQ105" s="123"/>
      <c r="BR105" s="123"/>
      <c r="BS105" s="123"/>
      <c r="BT105" s="123"/>
      <c r="BU105" s="123"/>
      <c r="BV105" s="123"/>
      <c r="BW105" s="123"/>
      <c r="BX105" s="123"/>
      <c r="BY105" s="123"/>
      <c r="BZ105" s="123"/>
      <c r="CA105" s="123"/>
      <c r="CB105" s="123"/>
      <c r="CC105" s="123"/>
      <c r="CD105" s="123"/>
      <c r="CE105" s="123"/>
      <c r="CF105" s="123"/>
      <c r="CG105" s="123"/>
      <c r="CH105" s="123"/>
      <c r="CI105" s="123"/>
      <c r="CJ105" s="123"/>
      <c r="CK105" s="123"/>
    </row>
    <row r="106" spans="1:89" s="101" customFormat="1" x14ac:dyDescent="0.25">
      <c r="A106" s="104"/>
      <c r="B106" s="104"/>
      <c r="C106" s="104"/>
      <c r="D106" s="117"/>
      <c r="E106" s="102"/>
      <c r="F106" s="102"/>
      <c r="G106" s="102"/>
      <c r="H106" s="102"/>
      <c r="I106" s="102"/>
      <c r="J106" s="102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  <c r="BJ106" s="123"/>
      <c r="BK106" s="123"/>
      <c r="BL106" s="123"/>
      <c r="BM106" s="123"/>
      <c r="BN106" s="123"/>
      <c r="BO106" s="123"/>
      <c r="BP106" s="123"/>
      <c r="BQ106" s="123"/>
      <c r="BR106" s="123"/>
      <c r="BS106" s="123"/>
      <c r="BT106" s="123"/>
      <c r="BU106" s="123"/>
      <c r="BV106" s="123"/>
      <c r="BW106" s="123"/>
      <c r="BX106" s="123"/>
      <c r="BY106" s="123"/>
      <c r="BZ106" s="123"/>
      <c r="CA106" s="123"/>
      <c r="CB106" s="123"/>
      <c r="CC106" s="123"/>
      <c r="CD106" s="123"/>
      <c r="CE106" s="123"/>
      <c r="CF106" s="123"/>
      <c r="CG106" s="123"/>
      <c r="CH106" s="123"/>
      <c r="CI106" s="123"/>
      <c r="CJ106" s="123"/>
      <c r="CK106" s="123"/>
    </row>
    <row r="107" spans="1:89" s="101" customFormat="1" x14ac:dyDescent="0.25">
      <c r="A107" s="104"/>
      <c r="B107" s="104"/>
      <c r="C107" s="104"/>
      <c r="D107" s="117"/>
      <c r="E107" s="102"/>
      <c r="F107" s="102"/>
      <c r="G107" s="102"/>
      <c r="H107" s="102"/>
      <c r="I107" s="102"/>
      <c r="J107" s="102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23"/>
      <c r="BK107" s="123"/>
      <c r="BL107" s="123"/>
      <c r="BM107" s="123"/>
      <c r="BN107" s="123"/>
      <c r="BO107" s="123"/>
      <c r="BP107" s="123"/>
      <c r="BQ107" s="123"/>
      <c r="BR107" s="123"/>
      <c r="BS107" s="123"/>
      <c r="BT107" s="123"/>
      <c r="BU107" s="123"/>
      <c r="BV107" s="123"/>
      <c r="BW107" s="123"/>
      <c r="BX107" s="123"/>
      <c r="BY107" s="123"/>
      <c r="BZ107" s="123"/>
      <c r="CA107" s="123"/>
      <c r="CB107" s="123"/>
      <c r="CC107" s="123"/>
      <c r="CD107" s="123"/>
      <c r="CE107" s="123"/>
      <c r="CF107" s="123"/>
      <c r="CG107" s="123"/>
      <c r="CH107" s="123"/>
      <c r="CI107" s="123"/>
      <c r="CJ107" s="123"/>
      <c r="CK107" s="123"/>
    </row>
    <row r="108" spans="1:89" s="101" customFormat="1" x14ac:dyDescent="0.25">
      <c r="A108" s="104"/>
      <c r="B108" s="104"/>
      <c r="C108" s="104"/>
      <c r="D108" s="117"/>
      <c r="E108" s="102"/>
      <c r="F108" s="102"/>
      <c r="G108" s="102"/>
      <c r="H108" s="102"/>
      <c r="I108" s="102"/>
      <c r="J108" s="102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123"/>
      <c r="AP108" s="123"/>
      <c r="AQ108" s="123"/>
      <c r="AR108" s="123"/>
      <c r="AS108" s="123"/>
      <c r="AT108" s="123"/>
      <c r="AU108" s="123"/>
      <c r="AV108" s="123"/>
      <c r="AW108" s="123"/>
      <c r="AX108" s="123"/>
      <c r="AY108" s="123"/>
      <c r="AZ108" s="123"/>
      <c r="BA108" s="123"/>
      <c r="BB108" s="123"/>
      <c r="BC108" s="123"/>
      <c r="BD108" s="123"/>
      <c r="BE108" s="123"/>
      <c r="BF108" s="123"/>
      <c r="BG108" s="123"/>
      <c r="BH108" s="123"/>
      <c r="BI108" s="123"/>
      <c r="BJ108" s="123"/>
      <c r="BK108" s="123"/>
      <c r="BL108" s="123"/>
      <c r="BM108" s="123"/>
      <c r="BN108" s="123"/>
      <c r="BO108" s="123"/>
      <c r="BP108" s="123"/>
      <c r="BQ108" s="123"/>
      <c r="BR108" s="123"/>
      <c r="BS108" s="123"/>
      <c r="BT108" s="123"/>
      <c r="BU108" s="123"/>
      <c r="BV108" s="123"/>
      <c r="BW108" s="123"/>
      <c r="BX108" s="123"/>
      <c r="BY108" s="123"/>
      <c r="BZ108" s="123"/>
      <c r="CA108" s="123"/>
      <c r="CB108" s="123"/>
      <c r="CC108" s="123"/>
      <c r="CD108" s="123"/>
      <c r="CE108" s="123"/>
      <c r="CF108" s="123"/>
      <c r="CG108" s="123"/>
      <c r="CH108" s="123"/>
      <c r="CI108" s="123"/>
      <c r="CJ108" s="123"/>
      <c r="CK108" s="123"/>
    </row>
    <row r="109" spans="1:89" s="101" customFormat="1" x14ac:dyDescent="0.25">
      <c r="A109" s="104"/>
      <c r="B109" s="104"/>
      <c r="C109" s="104"/>
      <c r="D109" s="117"/>
      <c r="E109" s="102"/>
      <c r="F109" s="102"/>
      <c r="G109" s="102"/>
      <c r="H109" s="102"/>
      <c r="I109" s="102"/>
      <c r="J109" s="102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  <c r="BH109" s="123"/>
      <c r="BI109" s="123"/>
      <c r="BJ109" s="123"/>
      <c r="BK109" s="123"/>
      <c r="BL109" s="123"/>
      <c r="BM109" s="123"/>
      <c r="BN109" s="123"/>
      <c r="BO109" s="123"/>
      <c r="BP109" s="123"/>
      <c r="BQ109" s="123"/>
      <c r="BR109" s="123"/>
      <c r="BS109" s="123"/>
      <c r="BT109" s="123"/>
      <c r="BU109" s="123"/>
      <c r="BV109" s="123"/>
      <c r="BW109" s="123"/>
      <c r="BX109" s="123"/>
      <c r="BY109" s="123"/>
      <c r="BZ109" s="123"/>
      <c r="CA109" s="123"/>
      <c r="CB109" s="123"/>
      <c r="CC109" s="123"/>
      <c r="CD109" s="123"/>
      <c r="CE109" s="123"/>
      <c r="CF109" s="123"/>
      <c r="CG109" s="123"/>
      <c r="CH109" s="123"/>
      <c r="CI109" s="123"/>
      <c r="CJ109" s="123"/>
      <c r="CK109" s="123"/>
    </row>
    <row r="110" spans="1:89" s="101" customFormat="1" x14ac:dyDescent="0.25">
      <c r="A110" s="104"/>
      <c r="B110" s="104"/>
      <c r="C110" s="104"/>
      <c r="D110" s="117"/>
      <c r="E110" s="102"/>
      <c r="F110" s="102"/>
      <c r="G110" s="102"/>
      <c r="H110" s="102"/>
      <c r="I110" s="102"/>
      <c r="J110" s="102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3"/>
      <c r="BB110" s="123"/>
      <c r="BC110" s="123"/>
      <c r="BD110" s="123"/>
      <c r="BE110" s="123"/>
      <c r="BF110" s="123"/>
      <c r="BG110" s="123"/>
      <c r="BH110" s="123"/>
      <c r="BI110" s="123"/>
      <c r="BJ110" s="123"/>
      <c r="BK110" s="123"/>
      <c r="BL110" s="123"/>
      <c r="BM110" s="123"/>
      <c r="BN110" s="123"/>
      <c r="BO110" s="123"/>
      <c r="BP110" s="123"/>
      <c r="BQ110" s="123"/>
      <c r="BR110" s="123"/>
      <c r="BS110" s="123"/>
      <c r="BT110" s="123"/>
      <c r="BU110" s="123"/>
      <c r="BV110" s="123"/>
      <c r="BW110" s="123"/>
      <c r="BX110" s="123"/>
      <c r="BY110" s="123"/>
      <c r="BZ110" s="123"/>
      <c r="CA110" s="123"/>
      <c r="CB110" s="123"/>
      <c r="CC110" s="123"/>
      <c r="CD110" s="123"/>
      <c r="CE110" s="123"/>
      <c r="CF110" s="123"/>
      <c r="CG110" s="123"/>
      <c r="CH110" s="123"/>
      <c r="CI110" s="123"/>
      <c r="CJ110" s="123"/>
      <c r="CK110" s="123"/>
    </row>
    <row r="111" spans="1:89" s="101" customFormat="1" x14ac:dyDescent="0.25">
      <c r="A111" s="104"/>
      <c r="B111" s="104"/>
      <c r="C111" s="104"/>
      <c r="D111" s="117"/>
      <c r="E111" s="102"/>
      <c r="F111" s="102"/>
      <c r="G111" s="102"/>
      <c r="H111" s="102"/>
      <c r="I111" s="102"/>
      <c r="J111" s="102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3"/>
      <c r="BI111" s="123"/>
      <c r="BJ111" s="123"/>
      <c r="BK111" s="123"/>
      <c r="BL111" s="123"/>
      <c r="BM111" s="123"/>
      <c r="BN111" s="123"/>
      <c r="BO111" s="123"/>
      <c r="BP111" s="123"/>
      <c r="BQ111" s="123"/>
      <c r="BR111" s="123"/>
      <c r="BS111" s="123"/>
      <c r="BT111" s="123"/>
      <c r="BU111" s="123"/>
      <c r="BV111" s="123"/>
      <c r="BW111" s="123"/>
      <c r="BX111" s="123"/>
      <c r="BY111" s="123"/>
      <c r="BZ111" s="123"/>
      <c r="CA111" s="123"/>
      <c r="CB111" s="123"/>
      <c r="CC111" s="123"/>
      <c r="CD111" s="123"/>
      <c r="CE111" s="123"/>
      <c r="CF111" s="123"/>
      <c r="CG111" s="123"/>
      <c r="CH111" s="123"/>
      <c r="CI111" s="123"/>
      <c r="CJ111" s="123"/>
      <c r="CK111" s="123"/>
    </row>
    <row r="112" spans="1:89" s="101" customFormat="1" x14ac:dyDescent="0.25">
      <c r="A112" s="104"/>
      <c r="B112" s="104"/>
      <c r="C112" s="104"/>
      <c r="D112" s="117"/>
      <c r="E112" s="102"/>
      <c r="F112" s="102"/>
      <c r="G112" s="102"/>
      <c r="H112" s="102"/>
      <c r="I112" s="102"/>
      <c r="J112" s="102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123"/>
      <c r="BM112" s="123"/>
      <c r="BN112" s="123"/>
      <c r="BO112" s="123"/>
      <c r="BP112" s="123"/>
      <c r="BQ112" s="123"/>
      <c r="BR112" s="123"/>
      <c r="BS112" s="123"/>
      <c r="BT112" s="123"/>
      <c r="BU112" s="123"/>
      <c r="BV112" s="123"/>
      <c r="BW112" s="123"/>
      <c r="BX112" s="123"/>
      <c r="BY112" s="123"/>
      <c r="BZ112" s="123"/>
      <c r="CA112" s="123"/>
      <c r="CB112" s="123"/>
      <c r="CC112" s="123"/>
      <c r="CD112" s="123"/>
      <c r="CE112" s="123"/>
      <c r="CF112" s="123"/>
      <c r="CG112" s="123"/>
      <c r="CH112" s="123"/>
      <c r="CI112" s="123"/>
      <c r="CJ112" s="123"/>
      <c r="CK112" s="123"/>
    </row>
    <row r="113" spans="1:89" s="101" customFormat="1" x14ac:dyDescent="0.25">
      <c r="A113" s="104"/>
      <c r="B113" s="104"/>
      <c r="C113" s="104"/>
      <c r="D113" s="117"/>
      <c r="E113" s="102"/>
      <c r="F113" s="102"/>
      <c r="G113" s="102"/>
      <c r="H113" s="102"/>
      <c r="I113" s="102"/>
      <c r="J113" s="102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3"/>
      <c r="BH113" s="123"/>
      <c r="BI113" s="123"/>
      <c r="BJ113" s="123"/>
      <c r="BK113" s="123"/>
      <c r="BL113" s="123"/>
      <c r="BM113" s="123"/>
      <c r="BN113" s="123"/>
      <c r="BO113" s="123"/>
      <c r="BP113" s="123"/>
      <c r="BQ113" s="123"/>
      <c r="BR113" s="123"/>
      <c r="BS113" s="123"/>
      <c r="BT113" s="123"/>
      <c r="BU113" s="123"/>
      <c r="BV113" s="123"/>
      <c r="BW113" s="123"/>
      <c r="BX113" s="123"/>
      <c r="BY113" s="123"/>
      <c r="BZ113" s="123"/>
      <c r="CA113" s="123"/>
      <c r="CB113" s="123"/>
      <c r="CC113" s="123"/>
      <c r="CD113" s="123"/>
      <c r="CE113" s="123"/>
      <c r="CF113" s="123"/>
      <c r="CG113" s="123"/>
      <c r="CH113" s="123"/>
      <c r="CI113" s="123"/>
      <c r="CJ113" s="123"/>
      <c r="CK113" s="123"/>
    </row>
    <row r="114" spans="1:89" s="101" customFormat="1" x14ac:dyDescent="0.25">
      <c r="A114" s="104"/>
      <c r="B114" s="104"/>
      <c r="C114" s="104"/>
      <c r="D114" s="117"/>
      <c r="E114" s="102"/>
      <c r="F114" s="102"/>
      <c r="G114" s="102"/>
      <c r="H114" s="102"/>
      <c r="I114" s="102"/>
      <c r="J114" s="102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  <c r="BF114" s="123"/>
      <c r="BG114" s="123"/>
      <c r="BH114" s="123"/>
      <c r="BI114" s="123"/>
      <c r="BJ114" s="123"/>
      <c r="BK114" s="123"/>
      <c r="BL114" s="123"/>
      <c r="BM114" s="123"/>
      <c r="BN114" s="123"/>
      <c r="BO114" s="123"/>
      <c r="BP114" s="123"/>
      <c r="BQ114" s="123"/>
      <c r="BR114" s="123"/>
      <c r="BS114" s="123"/>
      <c r="BT114" s="123"/>
      <c r="BU114" s="123"/>
      <c r="BV114" s="123"/>
      <c r="BW114" s="123"/>
      <c r="BX114" s="123"/>
      <c r="BY114" s="123"/>
      <c r="BZ114" s="123"/>
      <c r="CA114" s="123"/>
      <c r="CB114" s="123"/>
      <c r="CC114" s="123"/>
      <c r="CD114" s="123"/>
      <c r="CE114" s="123"/>
      <c r="CF114" s="123"/>
      <c r="CG114" s="123"/>
      <c r="CH114" s="123"/>
      <c r="CI114" s="123"/>
      <c r="CJ114" s="123"/>
      <c r="CK114" s="123"/>
    </row>
    <row r="115" spans="1:89" s="101" customFormat="1" x14ac:dyDescent="0.25">
      <c r="A115" s="104"/>
      <c r="B115" s="104"/>
      <c r="C115" s="104"/>
      <c r="D115" s="117"/>
      <c r="E115" s="102"/>
      <c r="F115" s="102"/>
      <c r="G115" s="102"/>
      <c r="H115" s="102"/>
      <c r="I115" s="102"/>
      <c r="J115" s="102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123"/>
      <c r="AP115" s="123"/>
      <c r="AQ115" s="123"/>
      <c r="AR115" s="123"/>
      <c r="AS115" s="123"/>
      <c r="AT115" s="123"/>
      <c r="AU115" s="123"/>
      <c r="AV115" s="123"/>
      <c r="AW115" s="123"/>
      <c r="AX115" s="123"/>
      <c r="AY115" s="123"/>
      <c r="AZ115" s="123"/>
      <c r="BA115" s="123"/>
      <c r="BB115" s="123"/>
      <c r="BC115" s="123"/>
      <c r="BD115" s="123"/>
      <c r="BE115" s="123"/>
      <c r="BF115" s="123"/>
      <c r="BG115" s="123"/>
      <c r="BH115" s="123"/>
      <c r="BI115" s="123"/>
      <c r="BJ115" s="123"/>
      <c r="BK115" s="123"/>
      <c r="BL115" s="123"/>
      <c r="BM115" s="123"/>
      <c r="BN115" s="123"/>
      <c r="BO115" s="123"/>
      <c r="BP115" s="123"/>
      <c r="BQ115" s="123"/>
      <c r="BR115" s="123"/>
      <c r="BS115" s="123"/>
      <c r="BT115" s="123"/>
      <c r="BU115" s="123"/>
      <c r="BV115" s="123"/>
      <c r="BW115" s="123"/>
      <c r="BX115" s="123"/>
      <c r="BY115" s="123"/>
      <c r="BZ115" s="123"/>
      <c r="CA115" s="123"/>
      <c r="CB115" s="123"/>
      <c r="CC115" s="123"/>
      <c r="CD115" s="123"/>
      <c r="CE115" s="123"/>
      <c r="CF115" s="123"/>
      <c r="CG115" s="123"/>
      <c r="CH115" s="123"/>
      <c r="CI115" s="123"/>
      <c r="CJ115" s="123"/>
      <c r="CK115" s="123"/>
    </row>
    <row r="116" spans="1:89" s="101" customFormat="1" x14ac:dyDescent="0.25">
      <c r="A116" s="104"/>
      <c r="B116" s="104"/>
      <c r="C116" s="104"/>
      <c r="D116" s="117"/>
      <c r="E116" s="102"/>
      <c r="F116" s="102"/>
      <c r="G116" s="102"/>
      <c r="H116" s="102"/>
      <c r="I116" s="102"/>
      <c r="J116" s="102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  <c r="BE116" s="123"/>
      <c r="BF116" s="123"/>
      <c r="BG116" s="123"/>
      <c r="BH116" s="123"/>
      <c r="BI116" s="123"/>
      <c r="BJ116" s="123"/>
      <c r="BK116" s="123"/>
      <c r="BL116" s="123"/>
      <c r="BM116" s="123"/>
      <c r="BN116" s="123"/>
      <c r="BO116" s="123"/>
      <c r="BP116" s="123"/>
      <c r="BQ116" s="123"/>
      <c r="BR116" s="123"/>
      <c r="BS116" s="123"/>
      <c r="BT116" s="123"/>
      <c r="BU116" s="123"/>
      <c r="BV116" s="123"/>
      <c r="BW116" s="123"/>
      <c r="BX116" s="123"/>
      <c r="BY116" s="123"/>
      <c r="BZ116" s="123"/>
      <c r="CA116" s="123"/>
      <c r="CB116" s="123"/>
      <c r="CC116" s="123"/>
      <c r="CD116" s="123"/>
      <c r="CE116" s="123"/>
      <c r="CF116" s="123"/>
      <c r="CG116" s="123"/>
      <c r="CH116" s="123"/>
      <c r="CI116" s="123"/>
      <c r="CJ116" s="123"/>
      <c r="CK116" s="123"/>
    </row>
    <row r="117" spans="1:89" s="101" customFormat="1" x14ac:dyDescent="0.25">
      <c r="A117" s="104"/>
      <c r="B117" s="104"/>
      <c r="C117" s="104"/>
      <c r="D117" s="117"/>
      <c r="E117" s="102"/>
      <c r="F117" s="102"/>
      <c r="G117" s="102"/>
      <c r="H117" s="102"/>
      <c r="I117" s="102"/>
      <c r="J117" s="102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123"/>
      <c r="AP117" s="123"/>
      <c r="AQ117" s="123"/>
      <c r="AR117" s="123"/>
      <c r="AS117" s="123"/>
      <c r="AT117" s="123"/>
      <c r="AU117" s="123"/>
      <c r="AV117" s="123"/>
      <c r="AW117" s="123"/>
      <c r="AX117" s="123"/>
      <c r="AY117" s="123"/>
      <c r="AZ117" s="123"/>
      <c r="BA117" s="123"/>
      <c r="BB117" s="123"/>
      <c r="BC117" s="123"/>
      <c r="BD117" s="123"/>
      <c r="BE117" s="123"/>
      <c r="BF117" s="123"/>
      <c r="BG117" s="123"/>
      <c r="BH117" s="123"/>
      <c r="BI117" s="123"/>
      <c r="BJ117" s="123"/>
      <c r="BK117" s="123"/>
      <c r="BL117" s="123"/>
      <c r="BM117" s="123"/>
      <c r="BN117" s="123"/>
      <c r="BO117" s="123"/>
      <c r="BP117" s="123"/>
      <c r="BQ117" s="123"/>
      <c r="BR117" s="123"/>
      <c r="BS117" s="123"/>
      <c r="BT117" s="123"/>
      <c r="BU117" s="123"/>
      <c r="BV117" s="123"/>
      <c r="BW117" s="123"/>
      <c r="BX117" s="123"/>
      <c r="BY117" s="123"/>
      <c r="BZ117" s="123"/>
      <c r="CA117" s="123"/>
      <c r="CB117" s="123"/>
      <c r="CC117" s="123"/>
      <c r="CD117" s="123"/>
      <c r="CE117" s="123"/>
      <c r="CF117" s="123"/>
      <c r="CG117" s="123"/>
      <c r="CH117" s="123"/>
      <c r="CI117" s="123"/>
      <c r="CJ117" s="123"/>
      <c r="CK117" s="123"/>
    </row>
    <row r="118" spans="1:89" s="101" customFormat="1" x14ac:dyDescent="0.25">
      <c r="A118" s="104"/>
      <c r="B118" s="104"/>
      <c r="C118" s="104"/>
      <c r="D118" s="117"/>
      <c r="E118" s="102"/>
      <c r="F118" s="102"/>
      <c r="G118" s="102"/>
      <c r="H118" s="102"/>
      <c r="I118" s="102"/>
      <c r="J118" s="102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123"/>
      <c r="AP118" s="123"/>
      <c r="AQ118" s="123"/>
      <c r="AR118" s="123"/>
      <c r="AS118" s="123"/>
      <c r="AT118" s="123"/>
      <c r="AU118" s="123"/>
      <c r="AV118" s="123"/>
      <c r="AW118" s="123"/>
      <c r="AX118" s="123"/>
      <c r="AY118" s="123"/>
      <c r="AZ118" s="123"/>
      <c r="BA118" s="123"/>
      <c r="BB118" s="123"/>
      <c r="BC118" s="123"/>
      <c r="BD118" s="123"/>
      <c r="BE118" s="123"/>
      <c r="BF118" s="123"/>
      <c r="BG118" s="123"/>
      <c r="BH118" s="123"/>
      <c r="BI118" s="123"/>
      <c r="BJ118" s="123"/>
      <c r="BK118" s="123"/>
      <c r="BL118" s="123"/>
      <c r="BM118" s="123"/>
      <c r="BN118" s="123"/>
      <c r="BO118" s="123"/>
      <c r="BP118" s="123"/>
      <c r="BQ118" s="123"/>
      <c r="BR118" s="123"/>
      <c r="BS118" s="123"/>
      <c r="BT118" s="123"/>
      <c r="BU118" s="123"/>
      <c r="BV118" s="123"/>
      <c r="BW118" s="123"/>
      <c r="BX118" s="123"/>
      <c r="BY118" s="123"/>
      <c r="BZ118" s="123"/>
      <c r="CA118" s="123"/>
      <c r="CB118" s="123"/>
      <c r="CC118" s="123"/>
      <c r="CD118" s="123"/>
      <c r="CE118" s="123"/>
      <c r="CF118" s="123"/>
      <c r="CG118" s="123"/>
      <c r="CH118" s="123"/>
      <c r="CI118" s="123"/>
      <c r="CJ118" s="123"/>
      <c r="CK118" s="123"/>
    </row>
    <row r="119" spans="1:89" s="101" customFormat="1" x14ac:dyDescent="0.25">
      <c r="A119" s="104"/>
      <c r="B119" s="104"/>
      <c r="C119" s="104"/>
      <c r="D119" s="117"/>
      <c r="E119" s="102"/>
      <c r="F119" s="102"/>
      <c r="G119" s="102"/>
      <c r="H119" s="102"/>
      <c r="I119" s="102"/>
      <c r="J119" s="102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  <c r="BE119" s="123"/>
      <c r="BF119" s="123"/>
      <c r="BG119" s="123"/>
      <c r="BH119" s="123"/>
      <c r="BI119" s="123"/>
      <c r="BJ119" s="123"/>
      <c r="BK119" s="123"/>
      <c r="BL119" s="123"/>
      <c r="BM119" s="123"/>
      <c r="BN119" s="123"/>
      <c r="BO119" s="123"/>
      <c r="BP119" s="123"/>
      <c r="BQ119" s="123"/>
      <c r="BR119" s="123"/>
      <c r="BS119" s="123"/>
      <c r="BT119" s="123"/>
      <c r="BU119" s="123"/>
      <c r="BV119" s="123"/>
      <c r="BW119" s="123"/>
      <c r="BX119" s="123"/>
      <c r="BY119" s="123"/>
      <c r="BZ119" s="123"/>
      <c r="CA119" s="123"/>
      <c r="CB119" s="123"/>
      <c r="CC119" s="123"/>
      <c r="CD119" s="123"/>
      <c r="CE119" s="123"/>
      <c r="CF119" s="123"/>
      <c r="CG119" s="123"/>
      <c r="CH119" s="123"/>
      <c r="CI119" s="123"/>
      <c r="CJ119" s="123"/>
      <c r="CK119" s="123"/>
    </row>
    <row r="120" spans="1:89" s="101" customFormat="1" x14ac:dyDescent="0.25">
      <c r="A120" s="104"/>
      <c r="B120" s="104"/>
      <c r="C120" s="104"/>
      <c r="D120" s="117"/>
      <c r="E120" s="102"/>
      <c r="F120" s="102"/>
      <c r="G120" s="102"/>
      <c r="H120" s="102"/>
      <c r="I120" s="102"/>
      <c r="J120" s="102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3"/>
      <c r="BC120" s="123"/>
      <c r="BD120" s="123"/>
      <c r="BE120" s="123"/>
      <c r="BF120" s="123"/>
      <c r="BG120" s="123"/>
      <c r="BH120" s="123"/>
      <c r="BI120" s="123"/>
      <c r="BJ120" s="123"/>
      <c r="BK120" s="123"/>
      <c r="BL120" s="123"/>
      <c r="BM120" s="123"/>
      <c r="BN120" s="123"/>
      <c r="BO120" s="123"/>
      <c r="BP120" s="123"/>
      <c r="BQ120" s="123"/>
      <c r="BR120" s="123"/>
      <c r="BS120" s="123"/>
      <c r="BT120" s="123"/>
      <c r="BU120" s="123"/>
      <c r="BV120" s="123"/>
      <c r="BW120" s="123"/>
      <c r="BX120" s="123"/>
      <c r="BY120" s="123"/>
      <c r="BZ120" s="123"/>
      <c r="CA120" s="123"/>
      <c r="CB120" s="123"/>
      <c r="CC120" s="123"/>
      <c r="CD120" s="123"/>
      <c r="CE120" s="123"/>
      <c r="CF120" s="123"/>
      <c r="CG120" s="123"/>
      <c r="CH120" s="123"/>
      <c r="CI120" s="123"/>
      <c r="CJ120" s="123"/>
      <c r="CK120" s="123"/>
    </row>
    <row r="121" spans="1:89" s="101" customFormat="1" x14ac:dyDescent="0.25">
      <c r="A121" s="104"/>
      <c r="B121" s="104"/>
      <c r="C121" s="104"/>
      <c r="D121" s="117"/>
      <c r="E121" s="102"/>
      <c r="F121" s="102"/>
      <c r="G121" s="102"/>
      <c r="H121" s="102"/>
      <c r="I121" s="102"/>
      <c r="J121" s="102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3"/>
      <c r="AZ121" s="123"/>
      <c r="BA121" s="123"/>
      <c r="BB121" s="123"/>
      <c r="BC121" s="123"/>
      <c r="BD121" s="123"/>
      <c r="BE121" s="123"/>
      <c r="BF121" s="123"/>
      <c r="BG121" s="123"/>
      <c r="BH121" s="123"/>
      <c r="BI121" s="123"/>
      <c r="BJ121" s="123"/>
      <c r="BK121" s="123"/>
      <c r="BL121" s="123"/>
      <c r="BM121" s="123"/>
      <c r="BN121" s="123"/>
      <c r="BO121" s="123"/>
      <c r="BP121" s="123"/>
      <c r="BQ121" s="123"/>
      <c r="BR121" s="123"/>
      <c r="BS121" s="123"/>
      <c r="BT121" s="123"/>
      <c r="BU121" s="123"/>
      <c r="BV121" s="123"/>
      <c r="BW121" s="123"/>
      <c r="BX121" s="123"/>
      <c r="BY121" s="123"/>
      <c r="BZ121" s="123"/>
      <c r="CA121" s="123"/>
      <c r="CB121" s="123"/>
      <c r="CC121" s="123"/>
      <c r="CD121" s="123"/>
      <c r="CE121" s="123"/>
      <c r="CF121" s="123"/>
      <c r="CG121" s="123"/>
      <c r="CH121" s="123"/>
      <c r="CI121" s="123"/>
      <c r="CJ121" s="123"/>
      <c r="CK121" s="123"/>
    </row>
    <row r="122" spans="1:89" s="101" customFormat="1" x14ac:dyDescent="0.25">
      <c r="A122" s="104"/>
      <c r="B122" s="104"/>
      <c r="C122" s="104"/>
      <c r="D122" s="117"/>
      <c r="E122" s="102"/>
      <c r="F122" s="102"/>
      <c r="G122" s="102"/>
      <c r="H122" s="102"/>
      <c r="I122" s="102"/>
      <c r="J122" s="102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23"/>
      <c r="AP122" s="123"/>
      <c r="AQ122" s="123"/>
      <c r="AR122" s="123"/>
      <c r="AS122" s="123"/>
      <c r="AT122" s="123"/>
      <c r="AU122" s="123"/>
      <c r="AV122" s="123"/>
      <c r="AW122" s="123"/>
      <c r="AX122" s="123"/>
      <c r="AY122" s="123"/>
      <c r="AZ122" s="123"/>
      <c r="BA122" s="123"/>
      <c r="BB122" s="123"/>
      <c r="BC122" s="123"/>
      <c r="BD122" s="123"/>
      <c r="BE122" s="123"/>
      <c r="BF122" s="123"/>
      <c r="BG122" s="123"/>
      <c r="BH122" s="123"/>
      <c r="BI122" s="123"/>
      <c r="BJ122" s="123"/>
      <c r="BK122" s="123"/>
      <c r="BL122" s="123"/>
      <c r="BM122" s="123"/>
      <c r="BN122" s="123"/>
      <c r="BO122" s="123"/>
      <c r="BP122" s="123"/>
      <c r="BQ122" s="123"/>
      <c r="BR122" s="123"/>
      <c r="BS122" s="123"/>
      <c r="BT122" s="123"/>
      <c r="BU122" s="123"/>
      <c r="BV122" s="123"/>
      <c r="BW122" s="123"/>
      <c r="BX122" s="123"/>
      <c r="BY122" s="123"/>
      <c r="BZ122" s="123"/>
      <c r="CA122" s="123"/>
      <c r="CB122" s="123"/>
      <c r="CC122" s="123"/>
      <c r="CD122" s="123"/>
      <c r="CE122" s="123"/>
      <c r="CF122" s="123"/>
      <c r="CG122" s="123"/>
      <c r="CH122" s="123"/>
      <c r="CI122" s="123"/>
      <c r="CJ122" s="123"/>
      <c r="CK122" s="123"/>
    </row>
    <row r="123" spans="1:89" s="101" customFormat="1" x14ac:dyDescent="0.25">
      <c r="A123" s="104"/>
      <c r="B123" s="104"/>
      <c r="C123" s="104"/>
      <c r="D123" s="117"/>
      <c r="E123" s="102"/>
      <c r="F123" s="102"/>
      <c r="G123" s="102"/>
      <c r="H123" s="102"/>
      <c r="I123" s="102"/>
      <c r="J123" s="102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123"/>
      <c r="AP123" s="123"/>
      <c r="AQ123" s="123"/>
      <c r="AR123" s="123"/>
      <c r="AS123" s="123"/>
      <c r="AT123" s="123"/>
      <c r="AU123" s="123"/>
      <c r="AV123" s="123"/>
      <c r="AW123" s="123"/>
      <c r="AX123" s="123"/>
      <c r="AY123" s="123"/>
      <c r="AZ123" s="123"/>
      <c r="BA123" s="123"/>
      <c r="BB123" s="123"/>
      <c r="BC123" s="123"/>
      <c r="BD123" s="123"/>
      <c r="BE123" s="123"/>
      <c r="BF123" s="123"/>
      <c r="BG123" s="123"/>
      <c r="BH123" s="123"/>
      <c r="BI123" s="123"/>
      <c r="BJ123" s="123"/>
      <c r="BK123" s="123"/>
      <c r="BL123" s="123"/>
      <c r="BM123" s="123"/>
      <c r="BN123" s="123"/>
      <c r="BO123" s="123"/>
      <c r="BP123" s="123"/>
      <c r="BQ123" s="123"/>
      <c r="BR123" s="123"/>
      <c r="BS123" s="123"/>
      <c r="BT123" s="123"/>
      <c r="BU123" s="123"/>
      <c r="BV123" s="123"/>
      <c r="BW123" s="123"/>
      <c r="BX123" s="123"/>
      <c r="BY123" s="123"/>
      <c r="BZ123" s="123"/>
      <c r="CA123" s="123"/>
      <c r="CB123" s="123"/>
      <c r="CC123" s="123"/>
      <c r="CD123" s="123"/>
      <c r="CE123" s="123"/>
      <c r="CF123" s="123"/>
      <c r="CG123" s="123"/>
      <c r="CH123" s="123"/>
      <c r="CI123" s="123"/>
      <c r="CJ123" s="123"/>
      <c r="CK123" s="123"/>
    </row>
    <row r="124" spans="1:89" s="101" customFormat="1" x14ac:dyDescent="0.25">
      <c r="A124" s="104"/>
      <c r="B124" s="104"/>
      <c r="C124" s="104"/>
      <c r="D124" s="117"/>
      <c r="E124" s="102"/>
      <c r="F124" s="102"/>
      <c r="G124" s="102"/>
      <c r="H124" s="102"/>
      <c r="I124" s="102"/>
      <c r="J124" s="102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3"/>
      <c r="BF124" s="123"/>
      <c r="BG124" s="123"/>
      <c r="BH124" s="123"/>
      <c r="BI124" s="123"/>
      <c r="BJ124" s="123"/>
      <c r="BK124" s="123"/>
      <c r="BL124" s="123"/>
      <c r="BM124" s="123"/>
      <c r="BN124" s="123"/>
      <c r="BO124" s="123"/>
      <c r="BP124" s="123"/>
      <c r="BQ124" s="123"/>
      <c r="BR124" s="123"/>
      <c r="BS124" s="123"/>
      <c r="BT124" s="123"/>
      <c r="BU124" s="123"/>
      <c r="BV124" s="123"/>
      <c r="BW124" s="123"/>
      <c r="BX124" s="123"/>
      <c r="BY124" s="123"/>
      <c r="BZ124" s="123"/>
      <c r="CA124" s="123"/>
      <c r="CB124" s="123"/>
      <c r="CC124" s="123"/>
      <c r="CD124" s="123"/>
      <c r="CE124" s="123"/>
      <c r="CF124" s="123"/>
      <c r="CG124" s="123"/>
      <c r="CH124" s="123"/>
      <c r="CI124" s="123"/>
      <c r="CJ124" s="123"/>
      <c r="CK124" s="123"/>
    </row>
    <row r="125" spans="1:89" s="101" customFormat="1" x14ac:dyDescent="0.25">
      <c r="A125" s="104"/>
      <c r="B125" s="104"/>
      <c r="C125" s="104"/>
      <c r="D125" s="117"/>
      <c r="E125" s="102"/>
      <c r="F125" s="102"/>
      <c r="G125" s="102"/>
      <c r="H125" s="102"/>
      <c r="I125" s="102"/>
      <c r="J125" s="102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123"/>
      <c r="AP125" s="123"/>
      <c r="AQ125" s="123"/>
      <c r="AR125" s="123"/>
      <c r="AS125" s="123"/>
      <c r="AT125" s="123"/>
      <c r="AU125" s="123"/>
      <c r="AV125" s="123"/>
      <c r="AW125" s="123"/>
      <c r="AX125" s="123"/>
      <c r="AY125" s="123"/>
      <c r="AZ125" s="123"/>
      <c r="BA125" s="123"/>
      <c r="BB125" s="123"/>
      <c r="BC125" s="123"/>
      <c r="BD125" s="123"/>
      <c r="BE125" s="123"/>
      <c r="BF125" s="123"/>
      <c r="BG125" s="123"/>
      <c r="BH125" s="123"/>
      <c r="BI125" s="123"/>
      <c r="BJ125" s="123"/>
      <c r="BK125" s="123"/>
      <c r="BL125" s="123"/>
      <c r="BM125" s="123"/>
      <c r="BN125" s="123"/>
      <c r="BO125" s="123"/>
      <c r="BP125" s="123"/>
      <c r="BQ125" s="123"/>
      <c r="BR125" s="123"/>
      <c r="BS125" s="123"/>
      <c r="BT125" s="123"/>
      <c r="BU125" s="123"/>
      <c r="BV125" s="123"/>
      <c r="BW125" s="123"/>
      <c r="BX125" s="123"/>
      <c r="BY125" s="123"/>
      <c r="BZ125" s="123"/>
      <c r="CA125" s="123"/>
      <c r="CB125" s="123"/>
      <c r="CC125" s="123"/>
      <c r="CD125" s="123"/>
      <c r="CE125" s="123"/>
      <c r="CF125" s="123"/>
      <c r="CG125" s="123"/>
      <c r="CH125" s="123"/>
      <c r="CI125" s="123"/>
      <c r="CJ125" s="123"/>
      <c r="CK125" s="123"/>
    </row>
    <row r="126" spans="1:89" s="101" customFormat="1" x14ac:dyDescent="0.25">
      <c r="A126" s="104"/>
      <c r="B126" s="104"/>
      <c r="C126" s="104"/>
      <c r="D126" s="117"/>
      <c r="E126" s="102"/>
      <c r="F126" s="102"/>
      <c r="G126" s="102"/>
      <c r="H126" s="102"/>
      <c r="I126" s="102"/>
      <c r="J126" s="102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123"/>
      <c r="AP126" s="123"/>
      <c r="AQ126" s="123"/>
      <c r="AR126" s="123"/>
      <c r="AS126" s="123"/>
      <c r="AT126" s="123"/>
      <c r="AU126" s="123"/>
      <c r="AV126" s="123"/>
      <c r="AW126" s="123"/>
      <c r="AX126" s="123"/>
      <c r="AY126" s="123"/>
      <c r="AZ126" s="123"/>
      <c r="BA126" s="123"/>
      <c r="BB126" s="123"/>
      <c r="BC126" s="123"/>
      <c r="BD126" s="123"/>
      <c r="BE126" s="123"/>
      <c r="BF126" s="123"/>
      <c r="BG126" s="123"/>
      <c r="BH126" s="123"/>
      <c r="BI126" s="123"/>
      <c r="BJ126" s="123"/>
      <c r="BK126" s="123"/>
      <c r="BL126" s="123"/>
      <c r="BM126" s="123"/>
      <c r="BN126" s="123"/>
      <c r="BO126" s="123"/>
      <c r="BP126" s="123"/>
      <c r="BQ126" s="123"/>
      <c r="BR126" s="123"/>
      <c r="BS126" s="123"/>
      <c r="BT126" s="123"/>
      <c r="BU126" s="123"/>
      <c r="BV126" s="123"/>
      <c r="BW126" s="123"/>
      <c r="BX126" s="123"/>
      <c r="BY126" s="123"/>
      <c r="BZ126" s="123"/>
      <c r="CA126" s="123"/>
      <c r="CB126" s="123"/>
      <c r="CC126" s="123"/>
      <c r="CD126" s="123"/>
      <c r="CE126" s="123"/>
      <c r="CF126" s="123"/>
      <c r="CG126" s="123"/>
      <c r="CH126" s="123"/>
      <c r="CI126" s="123"/>
      <c r="CJ126" s="123"/>
      <c r="CK126" s="123"/>
    </row>
    <row r="127" spans="1:89" s="101" customFormat="1" x14ac:dyDescent="0.25">
      <c r="A127" s="104"/>
      <c r="B127" s="104"/>
      <c r="C127" s="104"/>
      <c r="D127" s="117"/>
      <c r="E127" s="102"/>
      <c r="F127" s="102"/>
      <c r="G127" s="102"/>
      <c r="H127" s="102"/>
      <c r="I127" s="102"/>
      <c r="J127" s="102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  <c r="BA127" s="123"/>
      <c r="BB127" s="123"/>
      <c r="BC127" s="123"/>
      <c r="BD127" s="123"/>
      <c r="BE127" s="123"/>
      <c r="BF127" s="123"/>
      <c r="BG127" s="123"/>
      <c r="BH127" s="123"/>
      <c r="BI127" s="123"/>
      <c r="BJ127" s="123"/>
      <c r="BK127" s="123"/>
      <c r="BL127" s="123"/>
      <c r="BM127" s="123"/>
      <c r="BN127" s="123"/>
      <c r="BO127" s="123"/>
      <c r="BP127" s="123"/>
      <c r="BQ127" s="123"/>
      <c r="BR127" s="123"/>
      <c r="BS127" s="123"/>
      <c r="BT127" s="123"/>
      <c r="BU127" s="123"/>
      <c r="BV127" s="123"/>
      <c r="BW127" s="123"/>
      <c r="BX127" s="123"/>
      <c r="BY127" s="123"/>
      <c r="BZ127" s="123"/>
      <c r="CA127" s="123"/>
      <c r="CB127" s="123"/>
      <c r="CC127" s="123"/>
      <c r="CD127" s="123"/>
      <c r="CE127" s="123"/>
      <c r="CF127" s="123"/>
      <c r="CG127" s="123"/>
      <c r="CH127" s="123"/>
      <c r="CI127" s="123"/>
      <c r="CJ127" s="123"/>
      <c r="CK127" s="123"/>
    </row>
    <row r="128" spans="1:89" s="101" customFormat="1" x14ac:dyDescent="0.25">
      <c r="A128" s="104"/>
      <c r="B128" s="104"/>
      <c r="C128" s="104"/>
      <c r="D128" s="117"/>
      <c r="E128" s="102"/>
      <c r="F128" s="102"/>
      <c r="G128" s="102"/>
      <c r="H128" s="102"/>
      <c r="I128" s="102"/>
      <c r="J128" s="102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3"/>
      <c r="AZ128" s="123"/>
      <c r="BA128" s="123"/>
      <c r="BB128" s="123"/>
      <c r="BC128" s="123"/>
      <c r="BD128" s="123"/>
      <c r="BE128" s="123"/>
      <c r="BF128" s="123"/>
      <c r="BG128" s="123"/>
      <c r="BH128" s="123"/>
      <c r="BI128" s="123"/>
      <c r="BJ128" s="123"/>
      <c r="BK128" s="123"/>
      <c r="BL128" s="123"/>
      <c r="BM128" s="123"/>
      <c r="BN128" s="123"/>
      <c r="BO128" s="123"/>
      <c r="BP128" s="123"/>
      <c r="BQ128" s="123"/>
      <c r="BR128" s="123"/>
      <c r="BS128" s="123"/>
      <c r="BT128" s="123"/>
      <c r="BU128" s="123"/>
      <c r="BV128" s="123"/>
      <c r="BW128" s="123"/>
      <c r="BX128" s="123"/>
      <c r="BY128" s="123"/>
      <c r="BZ128" s="123"/>
      <c r="CA128" s="123"/>
      <c r="CB128" s="123"/>
      <c r="CC128" s="123"/>
      <c r="CD128" s="123"/>
      <c r="CE128" s="123"/>
      <c r="CF128" s="123"/>
      <c r="CG128" s="123"/>
      <c r="CH128" s="123"/>
      <c r="CI128" s="123"/>
      <c r="CJ128" s="123"/>
      <c r="CK128" s="123"/>
    </row>
    <row r="129" spans="1:89" s="101" customFormat="1" x14ac:dyDescent="0.25">
      <c r="A129" s="104"/>
      <c r="B129" s="104"/>
      <c r="C129" s="104"/>
      <c r="D129" s="117"/>
      <c r="E129" s="102"/>
      <c r="F129" s="102"/>
      <c r="G129" s="102"/>
      <c r="H129" s="102"/>
      <c r="I129" s="102"/>
      <c r="J129" s="102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  <c r="BA129" s="123"/>
      <c r="BB129" s="123"/>
      <c r="BC129" s="123"/>
      <c r="BD129" s="123"/>
      <c r="BE129" s="123"/>
      <c r="BF129" s="123"/>
      <c r="BG129" s="123"/>
      <c r="BH129" s="123"/>
      <c r="BI129" s="123"/>
      <c r="BJ129" s="123"/>
      <c r="BK129" s="123"/>
      <c r="BL129" s="123"/>
      <c r="BM129" s="123"/>
      <c r="BN129" s="123"/>
      <c r="BO129" s="123"/>
      <c r="BP129" s="123"/>
      <c r="BQ129" s="123"/>
      <c r="BR129" s="123"/>
      <c r="BS129" s="123"/>
      <c r="BT129" s="123"/>
      <c r="BU129" s="123"/>
      <c r="BV129" s="123"/>
      <c r="BW129" s="123"/>
      <c r="BX129" s="123"/>
      <c r="BY129" s="123"/>
      <c r="BZ129" s="123"/>
      <c r="CA129" s="123"/>
      <c r="CB129" s="123"/>
      <c r="CC129" s="123"/>
      <c r="CD129" s="123"/>
      <c r="CE129" s="123"/>
      <c r="CF129" s="123"/>
      <c r="CG129" s="123"/>
      <c r="CH129" s="123"/>
      <c r="CI129" s="123"/>
      <c r="CJ129" s="123"/>
      <c r="CK129" s="123"/>
    </row>
    <row r="130" spans="1:89" s="101" customFormat="1" x14ac:dyDescent="0.25">
      <c r="A130" s="104"/>
      <c r="B130" s="104"/>
      <c r="C130" s="104"/>
      <c r="D130" s="117"/>
      <c r="E130" s="102"/>
      <c r="F130" s="102"/>
      <c r="G130" s="102"/>
      <c r="H130" s="102"/>
      <c r="I130" s="102"/>
      <c r="J130" s="102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123"/>
      <c r="AP130" s="123"/>
      <c r="AQ130" s="123"/>
      <c r="AR130" s="123"/>
      <c r="AS130" s="123"/>
      <c r="AT130" s="123"/>
      <c r="AU130" s="123"/>
      <c r="AV130" s="123"/>
      <c r="AW130" s="123"/>
      <c r="AX130" s="123"/>
      <c r="AY130" s="123"/>
      <c r="AZ130" s="123"/>
      <c r="BA130" s="123"/>
      <c r="BB130" s="123"/>
      <c r="BC130" s="123"/>
      <c r="BD130" s="123"/>
      <c r="BE130" s="123"/>
      <c r="BF130" s="123"/>
      <c r="BG130" s="123"/>
      <c r="BH130" s="123"/>
      <c r="BI130" s="123"/>
      <c r="BJ130" s="123"/>
      <c r="BK130" s="123"/>
      <c r="BL130" s="123"/>
      <c r="BM130" s="123"/>
      <c r="BN130" s="123"/>
      <c r="BO130" s="123"/>
      <c r="BP130" s="123"/>
      <c r="BQ130" s="123"/>
      <c r="BR130" s="123"/>
      <c r="BS130" s="123"/>
      <c r="BT130" s="123"/>
      <c r="BU130" s="123"/>
      <c r="BV130" s="123"/>
      <c r="BW130" s="123"/>
      <c r="BX130" s="123"/>
      <c r="BY130" s="123"/>
      <c r="BZ130" s="123"/>
      <c r="CA130" s="123"/>
      <c r="CB130" s="123"/>
      <c r="CC130" s="123"/>
      <c r="CD130" s="123"/>
      <c r="CE130" s="123"/>
      <c r="CF130" s="123"/>
      <c r="CG130" s="123"/>
      <c r="CH130" s="123"/>
      <c r="CI130" s="123"/>
      <c r="CJ130" s="123"/>
      <c r="CK130" s="123"/>
    </row>
    <row r="131" spans="1:89" s="101" customFormat="1" x14ac:dyDescent="0.25">
      <c r="A131" s="104"/>
      <c r="B131" s="104"/>
      <c r="C131" s="104"/>
      <c r="D131" s="117"/>
      <c r="E131" s="102"/>
      <c r="F131" s="102"/>
      <c r="G131" s="102"/>
      <c r="H131" s="102"/>
      <c r="I131" s="102"/>
      <c r="J131" s="102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123"/>
      <c r="AP131" s="123"/>
      <c r="AQ131" s="123"/>
      <c r="AR131" s="123"/>
      <c r="AS131" s="123"/>
      <c r="AT131" s="123"/>
      <c r="AU131" s="123"/>
      <c r="AV131" s="123"/>
      <c r="AW131" s="123"/>
      <c r="AX131" s="123"/>
      <c r="AY131" s="123"/>
      <c r="AZ131" s="123"/>
      <c r="BA131" s="123"/>
      <c r="BB131" s="123"/>
      <c r="BC131" s="123"/>
      <c r="BD131" s="123"/>
      <c r="BE131" s="123"/>
      <c r="BF131" s="123"/>
      <c r="BG131" s="123"/>
      <c r="BH131" s="123"/>
      <c r="BI131" s="123"/>
      <c r="BJ131" s="123"/>
      <c r="BK131" s="123"/>
      <c r="BL131" s="123"/>
      <c r="BM131" s="123"/>
      <c r="BN131" s="123"/>
      <c r="BO131" s="123"/>
      <c r="BP131" s="123"/>
      <c r="BQ131" s="123"/>
      <c r="BR131" s="123"/>
      <c r="BS131" s="123"/>
      <c r="BT131" s="123"/>
      <c r="BU131" s="123"/>
      <c r="BV131" s="123"/>
      <c r="BW131" s="123"/>
      <c r="BX131" s="123"/>
      <c r="BY131" s="123"/>
      <c r="BZ131" s="123"/>
      <c r="CA131" s="123"/>
      <c r="CB131" s="123"/>
      <c r="CC131" s="123"/>
      <c r="CD131" s="123"/>
      <c r="CE131" s="123"/>
      <c r="CF131" s="123"/>
      <c r="CG131" s="123"/>
      <c r="CH131" s="123"/>
      <c r="CI131" s="123"/>
      <c r="CJ131" s="123"/>
      <c r="CK131" s="123"/>
    </row>
    <row r="132" spans="1:89" s="101" customFormat="1" x14ac:dyDescent="0.25">
      <c r="A132" s="104"/>
      <c r="B132" s="104"/>
      <c r="C132" s="104"/>
      <c r="D132" s="117"/>
      <c r="E132" s="102"/>
      <c r="F132" s="102"/>
      <c r="G132" s="102"/>
      <c r="H132" s="102"/>
      <c r="I132" s="102"/>
      <c r="J132" s="102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123"/>
      <c r="AP132" s="123"/>
      <c r="AQ132" s="123"/>
      <c r="AR132" s="123"/>
      <c r="AS132" s="123"/>
      <c r="AT132" s="123"/>
      <c r="AU132" s="123"/>
      <c r="AV132" s="123"/>
      <c r="AW132" s="123"/>
      <c r="AX132" s="123"/>
      <c r="AY132" s="123"/>
      <c r="AZ132" s="123"/>
      <c r="BA132" s="123"/>
      <c r="BB132" s="123"/>
      <c r="BC132" s="123"/>
      <c r="BD132" s="123"/>
      <c r="BE132" s="123"/>
      <c r="BF132" s="123"/>
      <c r="BG132" s="123"/>
      <c r="BH132" s="123"/>
      <c r="BI132" s="123"/>
      <c r="BJ132" s="123"/>
      <c r="BK132" s="123"/>
      <c r="BL132" s="123"/>
      <c r="BM132" s="123"/>
      <c r="BN132" s="123"/>
      <c r="BO132" s="123"/>
      <c r="BP132" s="123"/>
      <c r="BQ132" s="123"/>
      <c r="BR132" s="123"/>
      <c r="BS132" s="123"/>
      <c r="BT132" s="123"/>
      <c r="BU132" s="123"/>
      <c r="BV132" s="123"/>
      <c r="BW132" s="123"/>
      <c r="BX132" s="123"/>
      <c r="BY132" s="123"/>
      <c r="BZ132" s="123"/>
      <c r="CA132" s="123"/>
      <c r="CB132" s="123"/>
      <c r="CC132" s="123"/>
      <c r="CD132" s="123"/>
      <c r="CE132" s="123"/>
      <c r="CF132" s="123"/>
      <c r="CG132" s="123"/>
      <c r="CH132" s="123"/>
      <c r="CI132" s="123"/>
      <c r="CJ132" s="123"/>
      <c r="CK132" s="123"/>
    </row>
    <row r="133" spans="1:89" s="101" customFormat="1" x14ac:dyDescent="0.25">
      <c r="A133" s="104"/>
      <c r="B133" s="104"/>
      <c r="C133" s="104"/>
      <c r="D133" s="117"/>
      <c r="E133" s="102"/>
      <c r="F133" s="102"/>
      <c r="G133" s="102"/>
      <c r="H133" s="102"/>
      <c r="I133" s="102"/>
      <c r="J133" s="102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123"/>
      <c r="AP133" s="123"/>
      <c r="AQ133" s="123"/>
      <c r="AR133" s="123"/>
      <c r="AS133" s="123"/>
      <c r="AT133" s="123"/>
      <c r="AU133" s="123"/>
      <c r="AV133" s="123"/>
      <c r="AW133" s="123"/>
      <c r="AX133" s="123"/>
      <c r="AY133" s="123"/>
      <c r="AZ133" s="123"/>
      <c r="BA133" s="123"/>
      <c r="BB133" s="123"/>
      <c r="BC133" s="123"/>
      <c r="BD133" s="123"/>
      <c r="BE133" s="123"/>
      <c r="BF133" s="123"/>
      <c r="BG133" s="123"/>
      <c r="BH133" s="123"/>
      <c r="BI133" s="123"/>
      <c r="BJ133" s="123"/>
      <c r="BK133" s="123"/>
      <c r="BL133" s="123"/>
      <c r="BM133" s="123"/>
      <c r="BN133" s="123"/>
      <c r="BO133" s="123"/>
      <c r="BP133" s="123"/>
      <c r="BQ133" s="123"/>
      <c r="BR133" s="123"/>
      <c r="BS133" s="123"/>
      <c r="BT133" s="123"/>
      <c r="BU133" s="123"/>
      <c r="BV133" s="123"/>
      <c r="BW133" s="123"/>
      <c r="BX133" s="123"/>
      <c r="BY133" s="123"/>
      <c r="BZ133" s="123"/>
      <c r="CA133" s="123"/>
      <c r="CB133" s="123"/>
      <c r="CC133" s="123"/>
      <c r="CD133" s="123"/>
      <c r="CE133" s="123"/>
      <c r="CF133" s="123"/>
      <c r="CG133" s="123"/>
      <c r="CH133" s="123"/>
      <c r="CI133" s="123"/>
      <c r="CJ133" s="123"/>
      <c r="CK133" s="123"/>
    </row>
    <row r="134" spans="1:89" s="101" customFormat="1" x14ac:dyDescent="0.25">
      <c r="A134" s="104"/>
      <c r="B134" s="104"/>
      <c r="C134" s="104"/>
      <c r="D134" s="117"/>
      <c r="E134" s="102"/>
      <c r="F134" s="102"/>
      <c r="G134" s="102"/>
      <c r="H134" s="102"/>
      <c r="I134" s="102"/>
      <c r="J134" s="102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123"/>
      <c r="AP134" s="123"/>
      <c r="AQ134" s="123"/>
      <c r="AR134" s="123"/>
      <c r="AS134" s="123"/>
      <c r="AT134" s="123"/>
      <c r="AU134" s="123"/>
      <c r="AV134" s="123"/>
      <c r="AW134" s="123"/>
      <c r="AX134" s="123"/>
      <c r="AY134" s="123"/>
      <c r="AZ134" s="123"/>
      <c r="BA134" s="123"/>
      <c r="BB134" s="123"/>
      <c r="BC134" s="123"/>
      <c r="BD134" s="123"/>
      <c r="BE134" s="123"/>
      <c r="BF134" s="123"/>
      <c r="BG134" s="123"/>
      <c r="BH134" s="123"/>
      <c r="BI134" s="123"/>
      <c r="BJ134" s="123"/>
      <c r="BK134" s="123"/>
      <c r="BL134" s="123"/>
      <c r="BM134" s="123"/>
      <c r="BN134" s="123"/>
      <c r="BO134" s="123"/>
      <c r="BP134" s="123"/>
      <c r="BQ134" s="123"/>
      <c r="BR134" s="123"/>
      <c r="BS134" s="123"/>
      <c r="BT134" s="123"/>
      <c r="BU134" s="123"/>
      <c r="BV134" s="123"/>
      <c r="BW134" s="123"/>
      <c r="BX134" s="123"/>
      <c r="BY134" s="123"/>
      <c r="BZ134" s="123"/>
      <c r="CA134" s="123"/>
      <c r="CB134" s="123"/>
      <c r="CC134" s="123"/>
      <c r="CD134" s="123"/>
      <c r="CE134" s="123"/>
      <c r="CF134" s="123"/>
      <c r="CG134" s="123"/>
      <c r="CH134" s="123"/>
      <c r="CI134" s="123"/>
      <c r="CJ134" s="123"/>
      <c r="CK134" s="123"/>
    </row>
    <row r="135" spans="1:89" s="101" customFormat="1" x14ac:dyDescent="0.25">
      <c r="A135" s="104"/>
      <c r="B135" s="104"/>
      <c r="C135" s="104"/>
      <c r="D135" s="117"/>
      <c r="E135" s="102"/>
      <c r="F135" s="102"/>
      <c r="G135" s="102"/>
      <c r="H135" s="102"/>
      <c r="I135" s="102"/>
      <c r="J135" s="102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123"/>
      <c r="AP135" s="123"/>
      <c r="AQ135" s="123"/>
      <c r="AR135" s="123"/>
      <c r="AS135" s="123"/>
      <c r="AT135" s="123"/>
      <c r="AU135" s="123"/>
      <c r="AV135" s="123"/>
      <c r="AW135" s="123"/>
      <c r="AX135" s="123"/>
      <c r="AY135" s="123"/>
      <c r="AZ135" s="123"/>
      <c r="BA135" s="123"/>
      <c r="BB135" s="123"/>
      <c r="BC135" s="123"/>
      <c r="BD135" s="123"/>
      <c r="BE135" s="123"/>
      <c r="BF135" s="123"/>
      <c r="BG135" s="123"/>
      <c r="BH135" s="123"/>
      <c r="BI135" s="123"/>
      <c r="BJ135" s="123"/>
      <c r="BK135" s="123"/>
      <c r="BL135" s="123"/>
      <c r="BM135" s="123"/>
      <c r="BN135" s="123"/>
      <c r="BO135" s="123"/>
      <c r="BP135" s="123"/>
      <c r="BQ135" s="123"/>
      <c r="BR135" s="123"/>
      <c r="BS135" s="123"/>
      <c r="BT135" s="123"/>
      <c r="BU135" s="123"/>
      <c r="BV135" s="123"/>
      <c r="BW135" s="123"/>
      <c r="BX135" s="123"/>
      <c r="BY135" s="123"/>
      <c r="BZ135" s="123"/>
      <c r="CA135" s="123"/>
      <c r="CB135" s="123"/>
      <c r="CC135" s="123"/>
      <c r="CD135" s="123"/>
      <c r="CE135" s="123"/>
      <c r="CF135" s="123"/>
      <c r="CG135" s="123"/>
      <c r="CH135" s="123"/>
      <c r="CI135" s="123"/>
      <c r="CJ135" s="123"/>
      <c r="CK135" s="123"/>
    </row>
    <row r="136" spans="1:89" s="101" customFormat="1" x14ac:dyDescent="0.25">
      <c r="A136" s="104"/>
      <c r="B136" s="104"/>
      <c r="C136" s="104"/>
      <c r="D136" s="117"/>
      <c r="E136" s="102"/>
      <c r="F136" s="102"/>
      <c r="G136" s="102"/>
      <c r="H136" s="102"/>
      <c r="I136" s="102"/>
      <c r="J136" s="102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23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123"/>
      <c r="AP136" s="123"/>
      <c r="AQ136" s="123"/>
      <c r="AR136" s="123"/>
      <c r="AS136" s="123"/>
      <c r="AT136" s="123"/>
      <c r="AU136" s="123"/>
      <c r="AV136" s="123"/>
      <c r="AW136" s="123"/>
      <c r="AX136" s="123"/>
      <c r="AY136" s="123"/>
      <c r="AZ136" s="123"/>
      <c r="BA136" s="123"/>
      <c r="BB136" s="123"/>
      <c r="BC136" s="123"/>
      <c r="BD136" s="123"/>
      <c r="BE136" s="123"/>
      <c r="BF136" s="123"/>
      <c r="BG136" s="123"/>
      <c r="BH136" s="123"/>
      <c r="BI136" s="123"/>
      <c r="BJ136" s="123"/>
      <c r="BK136" s="123"/>
      <c r="BL136" s="123"/>
      <c r="BM136" s="123"/>
      <c r="BN136" s="123"/>
      <c r="BO136" s="123"/>
      <c r="BP136" s="123"/>
      <c r="BQ136" s="123"/>
      <c r="BR136" s="123"/>
      <c r="BS136" s="123"/>
      <c r="BT136" s="123"/>
      <c r="BU136" s="123"/>
      <c r="BV136" s="123"/>
      <c r="BW136" s="123"/>
      <c r="BX136" s="123"/>
      <c r="BY136" s="123"/>
      <c r="BZ136" s="123"/>
      <c r="CA136" s="123"/>
      <c r="CB136" s="123"/>
      <c r="CC136" s="123"/>
      <c r="CD136" s="123"/>
      <c r="CE136" s="123"/>
      <c r="CF136" s="123"/>
      <c r="CG136" s="123"/>
      <c r="CH136" s="123"/>
      <c r="CI136" s="123"/>
      <c r="CJ136" s="123"/>
      <c r="CK136" s="123"/>
    </row>
    <row r="137" spans="1:89" s="101" customFormat="1" x14ac:dyDescent="0.25">
      <c r="A137" s="104"/>
      <c r="B137" s="104"/>
      <c r="C137" s="104"/>
      <c r="D137" s="117"/>
      <c r="E137" s="102"/>
      <c r="F137" s="102"/>
      <c r="G137" s="102"/>
      <c r="H137" s="102"/>
      <c r="I137" s="102"/>
      <c r="J137" s="102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123"/>
      <c r="AP137" s="123"/>
      <c r="AQ137" s="123"/>
      <c r="AR137" s="123"/>
      <c r="AS137" s="123"/>
      <c r="AT137" s="123"/>
      <c r="AU137" s="123"/>
      <c r="AV137" s="123"/>
      <c r="AW137" s="123"/>
      <c r="AX137" s="123"/>
      <c r="AY137" s="123"/>
      <c r="AZ137" s="123"/>
      <c r="BA137" s="123"/>
      <c r="BB137" s="123"/>
      <c r="BC137" s="123"/>
      <c r="BD137" s="123"/>
      <c r="BE137" s="123"/>
      <c r="BF137" s="123"/>
      <c r="BG137" s="123"/>
      <c r="BH137" s="123"/>
      <c r="BI137" s="123"/>
      <c r="BJ137" s="123"/>
      <c r="BK137" s="123"/>
      <c r="BL137" s="123"/>
      <c r="BM137" s="123"/>
      <c r="BN137" s="123"/>
      <c r="BO137" s="123"/>
      <c r="BP137" s="123"/>
      <c r="BQ137" s="123"/>
      <c r="BR137" s="123"/>
      <c r="BS137" s="123"/>
      <c r="BT137" s="123"/>
      <c r="BU137" s="123"/>
      <c r="BV137" s="123"/>
      <c r="BW137" s="123"/>
      <c r="BX137" s="123"/>
      <c r="BY137" s="123"/>
      <c r="BZ137" s="123"/>
      <c r="CA137" s="123"/>
      <c r="CB137" s="123"/>
      <c r="CC137" s="123"/>
      <c r="CD137" s="123"/>
      <c r="CE137" s="123"/>
      <c r="CF137" s="123"/>
      <c r="CG137" s="123"/>
      <c r="CH137" s="123"/>
      <c r="CI137" s="123"/>
      <c r="CJ137" s="123"/>
      <c r="CK137" s="123"/>
    </row>
    <row r="138" spans="1:89" s="101" customFormat="1" x14ac:dyDescent="0.25">
      <c r="A138" s="104"/>
      <c r="B138" s="104"/>
      <c r="C138" s="104"/>
      <c r="D138" s="117"/>
      <c r="E138" s="102"/>
      <c r="F138" s="102"/>
      <c r="G138" s="102"/>
      <c r="H138" s="102"/>
      <c r="I138" s="102"/>
      <c r="J138" s="102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123"/>
      <c r="AP138" s="123"/>
      <c r="AQ138" s="123"/>
      <c r="AR138" s="123"/>
      <c r="AS138" s="123"/>
      <c r="AT138" s="123"/>
      <c r="AU138" s="123"/>
      <c r="AV138" s="123"/>
      <c r="AW138" s="123"/>
      <c r="AX138" s="123"/>
      <c r="AY138" s="123"/>
      <c r="AZ138" s="123"/>
      <c r="BA138" s="123"/>
      <c r="BB138" s="123"/>
      <c r="BC138" s="123"/>
      <c r="BD138" s="123"/>
      <c r="BE138" s="123"/>
      <c r="BF138" s="123"/>
      <c r="BG138" s="123"/>
      <c r="BH138" s="123"/>
      <c r="BI138" s="123"/>
      <c r="BJ138" s="123"/>
      <c r="BK138" s="123"/>
      <c r="BL138" s="123"/>
      <c r="BM138" s="123"/>
      <c r="BN138" s="123"/>
      <c r="BO138" s="123"/>
      <c r="BP138" s="123"/>
      <c r="BQ138" s="123"/>
      <c r="BR138" s="123"/>
      <c r="BS138" s="123"/>
      <c r="BT138" s="123"/>
      <c r="BU138" s="123"/>
      <c r="BV138" s="123"/>
      <c r="BW138" s="123"/>
      <c r="BX138" s="123"/>
      <c r="BY138" s="123"/>
      <c r="BZ138" s="123"/>
      <c r="CA138" s="123"/>
      <c r="CB138" s="123"/>
      <c r="CC138" s="123"/>
      <c r="CD138" s="123"/>
      <c r="CE138" s="123"/>
      <c r="CF138" s="123"/>
      <c r="CG138" s="123"/>
      <c r="CH138" s="123"/>
      <c r="CI138" s="123"/>
      <c r="CJ138" s="123"/>
      <c r="CK138" s="123"/>
    </row>
    <row r="139" spans="1:89" s="101" customFormat="1" x14ac:dyDescent="0.25">
      <c r="A139" s="104"/>
      <c r="B139" s="104"/>
      <c r="C139" s="104"/>
      <c r="D139" s="117"/>
      <c r="E139" s="102"/>
      <c r="F139" s="102"/>
      <c r="G139" s="102"/>
      <c r="H139" s="102"/>
      <c r="I139" s="102"/>
      <c r="J139" s="102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3"/>
      <c r="AE139" s="123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123"/>
      <c r="AP139" s="123"/>
      <c r="AQ139" s="123"/>
      <c r="AR139" s="123"/>
      <c r="AS139" s="123"/>
      <c r="AT139" s="123"/>
      <c r="AU139" s="123"/>
      <c r="AV139" s="123"/>
      <c r="AW139" s="123"/>
      <c r="AX139" s="123"/>
      <c r="AY139" s="123"/>
      <c r="AZ139" s="123"/>
      <c r="BA139" s="123"/>
      <c r="BB139" s="123"/>
      <c r="BC139" s="123"/>
      <c r="BD139" s="123"/>
      <c r="BE139" s="123"/>
      <c r="BF139" s="123"/>
      <c r="BG139" s="123"/>
      <c r="BH139" s="123"/>
      <c r="BI139" s="123"/>
      <c r="BJ139" s="123"/>
      <c r="BK139" s="123"/>
      <c r="BL139" s="123"/>
      <c r="BM139" s="123"/>
      <c r="BN139" s="123"/>
      <c r="BO139" s="123"/>
      <c r="BP139" s="123"/>
      <c r="BQ139" s="123"/>
      <c r="BR139" s="123"/>
      <c r="BS139" s="123"/>
      <c r="BT139" s="123"/>
      <c r="BU139" s="123"/>
      <c r="BV139" s="123"/>
      <c r="BW139" s="123"/>
      <c r="BX139" s="123"/>
      <c r="BY139" s="123"/>
      <c r="BZ139" s="123"/>
      <c r="CA139" s="123"/>
      <c r="CB139" s="123"/>
      <c r="CC139" s="123"/>
      <c r="CD139" s="123"/>
      <c r="CE139" s="123"/>
      <c r="CF139" s="123"/>
      <c r="CG139" s="123"/>
      <c r="CH139" s="123"/>
      <c r="CI139" s="123"/>
      <c r="CJ139" s="123"/>
      <c r="CK139" s="123"/>
    </row>
    <row r="140" spans="1:89" s="101" customFormat="1" x14ac:dyDescent="0.25">
      <c r="A140" s="104"/>
      <c r="B140" s="104"/>
      <c r="C140" s="104"/>
      <c r="D140" s="117"/>
      <c r="E140" s="102"/>
      <c r="F140" s="102"/>
      <c r="G140" s="102"/>
      <c r="H140" s="102"/>
      <c r="I140" s="102"/>
      <c r="J140" s="102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123"/>
      <c r="AE140" s="123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123"/>
      <c r="AP140" s="123"/>
      <c r="AQ140" s="123"/>
      <c r="AR140" s="123"/>
      <c r="AS140" s="123"/>
      <c r="AT140" s="123"/>
      <c r="AU140" s="123"/>
      <c r="AV140" s="123"/>
      <c r="AW140" s="123"/>
      <c r="AX140" s="123"/>
      <c r="AY140" s="123"/>
      <c r="AZ140" s="123"/>
      <c r="BA140" s="123"/>
      <c r="BB140" s="123"/>
      <c r="BC140" s="123"/>
      <c r="BD140" s="123"/>
      <c r="BE140" s="123"/>
      <c r="BF140" s="123"/>
      <c r="BG140" s="123"/>
      <c r="BH140" s="123"/>
      <c r="BI140" s="123"/>
      <c r="BJ140" s="123"/>
      <c r="BK140" s="123"/>
      <c r="BL140" s="123"/>
      <c r="BM140" s="123"/>
      <c r="BN140" s="123"/>
      <c r="BO140" s="123"/>
      <c r="BP140" s="123"/>
      <c r="BQ140" s="123"/>
      <c r="BR140" s="123"/>
      <c r="BS140" s="123"/>
      <c r="BT140" s="123"/>
      <c r="BU140" s="123"/>
      <c r="BV140" s="123"/>
      <c r="BW140" s="123"/>
      <c r="BX140" s="123"/>
      <c r="BY140" s="123"/>
      <c r="BZ140" s="123"/>
      <c r="CA140" s="123"/>
      <c r="CB140" s="123"/>
      <c r="CC140" s="123"/>
      <c r="CD140" s="123"/>
      <c r="CE140" s="123"/>
      <c r="CF140" s="123"/>
      <c r="CG140" s="123"/>
      <c r="CH140" s="123"/>
      <c r="CI140" s="123"/>
      <c r="CJ140" s="123"/>
      <c r="CK140" s="123"/>
    </row>
    <row r="141" spans="1:89" s="101" customFormat="1" x14ac:dyDescent="0.25">
      <c r="A141" s="104"/>
      <c r="B141" s="104"/>
      <c r="C141" s="104"/>
      <c r="D141" s="117"/>
      <c r="E141" s="102"/>
      <c r="F141" s="102"/>
      <c r="G141" s="102"/>
      <c r="H141" s="102"/>
      <c r="I141" s="102"/>
      <c r="J141" s="102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  <c r="AA141" s="123"/>
      <c r="AB141" s="123"/>
      <c r="AC141" s="123"/>
      <c r="AD141" s="123"/>
      <c r="AE141" s="123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123"/>
      <c r="AP141" s="123"/>
      <c r="AQ141" s="123"/>
      <c r="AR141" s="123"/>
      <c r="AS141" s="123"/>
      <c r="AT141" s="123"/>
      <c r="AU141" s="123"/>
      <c r="AV141" s="123"/>
      <c r="AW141" s="123"/>
      <c r="AX141" s="123"/>
      <c r="AY141" s="123"/>
      <c r="AZ141" s="123"/>
      <c r="BA141" s="123"/>
      <c r="BB141" s="123"/>
      <c r="BC141" s="123"/>
      <c r="BD141" s="123"/>
      <c r="BE141" s="123"/>
      <c r="BF141" s="123"/>
      <c r="BG141" s="123"/>
      <c r="BH141" s="123"/>
      <c r="BI141" s="123"/>
      <c r="BJ141" s="123"/>
      <c r="BK141" s="123"/>
      <c r="BL141" s="123"/>
      <c r="BM141" s="123"/>
      <c r="BN141" s="123"/>
      <c r="BO141" s="123"/>
      <c r="BP141" s="123"/>
      <c r="BQ141" s="123"/>
      <c r="BR141" s="123"/>
      <c r="BS141" s="123"/>
      <c r="BT141" s="123"/>
      <c r="BU141" s="123"/>
      <c r="BV141" s="123"/>
      <c r="BW141" s="123"/>
      <c r="BX141" s="123"/>
      <c r="BY141" s="123"/>
      <c r="BZ141" s="123"/>
      <c r="CA141" s="123"/>
      <c r="CB141" s="123"/>
      <c r="CC141" s="123"/>
      <c r="CD141" s="123"/>
      <c r="CE141" s="123"/>
      <c r="CF141" s="123"/>
      <c r="CG141" s="123"/>
      <c r="CH141" s="123"/>
      <c r="CI141" s="123"/>
      <c r="CJ141" s="123"/>
      <c r="CK141" s="123"/>
    </row>
    <row r="142" spans="1:89" s="101" customFormat="1" x14ac:dyDescent="0.25">
      <c r="A142" s="104"/>
      <c r="B142" s="104"/>
      <c r="C142" s="104"/>
      <c r="D142" s="117"/>
      <c r="E142" s="102"/>
      <c r="F142" s="102"/>
      <c r="G142" s="102"/>
      <c r="H142" s="102"/>
      <c r="I142" s="102"/>
      <c r="J142" s="102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123"/>
      <c r="AP142" s="123"/>
      <c r="AQ142" s="123"/>
      <c r="AR142" s="123"/>
      <c r="AS142" s="123"/>
      <c r="AT142" s="123"/>
      <c r="AU142" s="123"/>
      <c r="AV142" s="123"/>
      <c r="AW142" s="123"/>
      <c r="AX142" s="123"/>
      <c r="AY142" s="123"/>
      <c r="AZ142" s="123"/>
      <c r="BA142" s="123"/>
      <c r="BB142" s="123"/>
      <c r="BC142" s="123"/>
      <c r="BD142" s="123"/>
      <c r="BE142" s="123"/>
      <c r="BF142" s="123"/>
      <c r="BG142" s="123"/>
      <c r="BH142" s="123"/>
      <c r="BI142" s="123"/>
      <c r="BJ142" s="123"/>
      <c r="BK142" s="123"/>
      <c r="BL142" s="123"/>
      <c r="BM142" s="123"/>
      <c r="BN142" s="123"/>
      <c r="BO142" s="123"/>
      <c r="BP142" s="123"/>
      <c r="BQ142" s="123"/>
      <c r="BR142" s="123"/>
      <c r="BS142" s="123"/>
      <c r="BT142" s="123"/>
      <c r="BU142" s="123"/>
      <c r="BV142" s="123"/>
      <c r="BW142" s="123"/>
      <c r="BX142" s="123"/>
      <c r="BY142" s="123"/>
      <c r="BZ142" s="123"/>
      <c r="CA142" s="123"/>
      <c r="CB142" s="123"/>
      <c r="CC142" s="123"/>
      <c r="CD142" s="123"/>
      <c r="CE142" s="123"/>
      <c r="CF142" s="123"/>
      <c r="CG142" s="123"/>
      <c r="CH142" s="123"/>
      <c r="CI142" s="123"/>
      <c r="CJ142" s="123"/>
      <c r="CK142" s="123"/>
    </row>
    <row r="143" spans="1:89" s="101" customFormat="1" x14ac:dyDescent="0.25">
      <c r="A143" s="104"/>
      <c r="B143" s="104"/>
      <c r="C143" s="104"/>
      <c r="D143" s="117"/>
      <c r="E143" s="102"/>
      <c r="F143" s="102"/>
      <c r="G143" s="102"/>
      <c r="H143" s="102"/>
      <c r="I143" s="102"/>
      <c r="J143" s="102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123"/>
      <c r="AP143" s="123"/>
      <c r="AQ143" s="123"/>
      <c r="AR143" s="123"/>
      <c r="AS143" s="123"/>
      <c r="AT143" s="123"/>
      <c r="AU143" s="123"/>
      <c r="AV143" s="123"/>
      <c r="AW143" s="123"/>
      <c r="AX143" s="123"/>
      <c r="AY143" s="123"/>
      <c r="AZ143" s="123"/>
      <c r="BA143" s="123"/>
      <c r="BB143" s="123"/>
      <c r="BC143" s="123"/>
      <c r="BD143" s="123"/>
      <c r="BE143" s="123"/>
      <c r="BF143" s="123"/>
      <c r="BG143" s="123"/>
      <c r="BH143" s="123"/>
      <c r="BI143" s="123"/>
      <c r="BJ143" s="123"/>
      <c r="BK143" s="123"/>
      <c r="BL143" s="123"/>
      <c r="BM143" s="123"/>
      <c r="BN143" s="123"/>
      <c r="BO143" s="123"/>
      <c r="BP143" s="123"/>
      <c r="BQ143" s="123"/>
      <c r="BR143" s="123"/>
      <c r="BS143" s="123"/>
      <c r="BT143" s="123"/>
      <c r="BU143" s="123"/>
      <c r="BV143" s="123"/>
      <c r="BW143" s="123"/>
      <c r="BX143" s="123"/>
      <c r="BY143" s="123"/>
      <c r="BZ143" s="123"/>
      <c r="CA143" s="123"/>
      <c r="CB143" s="123"/>
      <c r="CC143" s="123"/>
      <c r="CD143" s="123"/>
      <c r="CE143" s="123"/>
      <c r="CF143" s="123"/>
      <c r="CG143" s="123"/>
      <c r="CH143" s="123"/>
      <c r="CI143" s="123"/>
      <c r="CJ143" s="123"/>
      <c r="CK143" s="123"/>
    </row>
    <row r="144" spans="1:89" s="101" customFormat="1" x14ac:dyDescent="0.25">
      <c r="A144" s="104"/>
      <c r="B144" s="104"/>
      <c r="C144" s="104"/>
      <c r="D144" s="117"/>
      <c r="E144" s="102"/>
      <c r="F144" s="102"/>
      <c r="G144" s="102"/>
      <c r="H144" s="102"/>
      <c r="I144" s="102"/>
      <c r="J144" s="102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3"/>
      <c r="AE144" s="123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123"/>
      <c r="AP144" s="123"/>
      <c r="AQ144" s="123"/>
      <c r="AR144" s="123"/>
      <c r="AS144" s="123"/>
      <c r="AT144" s="123"/>
      <c r="AU144" s="123"/>
      <c r="AV144" s="123"/>
      <c r="AW144" s="123"/>
      <c r="AX144" s="123"/>
      <c r="AY144" s="123"/>
      <c r="AZ144" s="123"/>
      <c r="BA144" s="123"/>
      <c r="BB144" s="123"/>
      <c r="BC144" s="123"/>
      <c r="BD144" s="123"/>
      <c r="BE144" s="123"/>
      <c r="BF144" s="123"/>
      <c r="BG144" s="123"/>
      <c r="BH144" s="123"/>
      <c r="BI144" s="123"/>
      <c r="BJ144" s="123"/>
      <c r="BK144" s="123"/>
      <c r="BL144" s="123"/>
      <c r="BM144" s="123"/>
      <c r="BN144" s="123"/>
      <c r="BO144" s="123"/>
      <c r="BP144" s="123"/>
      <c r="BQ144" s="123"/>
      <c r="BR144" s="123"/>
      <c r="BS144" s="123"/>
      <c r="BT144" s="123"/>
      <c r="BU144" s="123"/>
      <c r="BV144" s="123"/>
      <c r="BW144" s="123"/>
      <c r="BX144" s="123"/>
      <c r="BY144" s="123"/>
      <c r="BZ144" s="123"/>
      <c r="CA144" s="123"/>
      <c r="CB144" s="123"/>
      <c r="CC144" s="123"/>
      <c r="CD144" s="123"/>
      <c r="CE144" s="123"/>
      <c r="CF144" s="123"/>
      <c r="CG144" s="123"/>
      <c r="CH144" s="123"/>
      <c r="CI144" s="123"/>
      <c r="CJ144" s="123"/>
      <c r="CK144" s="123"/>
    </row>
    <row r="145" spans="1:89" s="101" customFormat="1" x14ac:dyDescent="0.25">
      <c r="A145" s="104"/>
      <c r="B145" s="104"/>
      <c r="C145" s="104"/>
      <c r="D145" s="117"/>
      <c r="E145" s="102"/>
      <c r="F145" s="102"/>
      <c r="G145" s="102"/>
      <c r="H145" s="102"/>
      <c r="I145" s="102"/>
      <c r="J145" s="102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123"/>
      <c r="AP145" s="123"/>
      <c r="AQ145" s="123"/>
      <c r="AR145" s="123"/>
      <c r="AS145" s="123"/>
      <c r="AT145" s="123"/>
      <c r="AU145" s="123"/>
      <c r="AV145" s="123"/>
      <c r="AW145" s="123"/>
      <c r="AX145" s="123"/>
      <c r="AY145" s="123"/>
      <c r="AZ145" s="123"/>
      <c r="BA145" s="123"/>
      <c r="BB145" s="123"/>
      <c r="BC145" s="123"/>
      <c r="BD145" s="123"/>
      <c r="BE145" s="123"/>
      <c r="BF145" s="123"/>
      <c r="BG145" s="123"/>
      <c r="BH145" s="123"/>
      <c r="BI145" s="123"/>
      <c r="BJ145" s="123"/>
      <c r="BK145" s="123"/>
      <c r="BL145" s="123"/>
      <c r="BM145" s="123"/>
      <c r="BN145" s="123"/>
      <c r="BO145" s="123"/>
      <c r="BP145" s="123"/>
      <c r="BQ145" s="123"/>
      <c r="BR145" s="123"/>
      <c r="BS145" s="123"/>
      <c r="BT145" s="123"/>
      <c r="BU145" s="123"/>
      <c r="BV145" s="123"/>
      <c r="BW145" s="123"/>
      <c r="BX145" s="123"/>
      <c r="BY145" s="123"/>
      <c r="BZ145" s="123"/>
      <c r="CA145" s="123"/>
      <c r="CB145" s="123"/>
      <c r="CC145" s="123"/>
      <c r="CD145" s="123"/>
      <c r="CE145" s="123"/>
      <c r="CF145" s="123"/>
      <c r="CG145" s="123"/>
      <c r="CH145" s="123"/>
      <c r="CI145" s="123"/>
      <c r="CJ145" s="123"/>
      <c r="CK145" s="123"/>
    </row>
    <row r="146" spans="1:89" s="101" customFormat="1" x14ac:dyDescent="0.25">
      <c r="A146" s="104"/>
      <c r="B146" s="104"/>
      <c r="C146" s="104"/>
      <c r="D146" s="117"/>
      <c r="E146" s="102"/>
      <c r="F146" s="102"/>
      <c r="G146" s="102"/>
      <c r="H146" s="102"/>
      <c r="I146" s="102"/>
      <c r="J146" s="102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123"/>
      <c r="AP146" s="123"/>
      <c r="AQ146" s="123"/>
      <c r="AR146" s="123"/>
      <c r="AS146" s="123"/>
      <c r="AT146" s="123"/>
      <c r="AU146" s="123"/>
      <c r="AV146" s="123"/>
      <c r="AW146" s="123"/>
      <c r="AX146" s="123"/>
      <c r="AY146" s="123"/>
      <c r="AZ146" s="123"/>
      <c r="BA146" s="123"/>
      <c r="BB146" s="123"/>
      <c r="BC146" s="123"/>
      <c r="BD146" s="123"/>
      <c r="BE146" s="123"/>
      <c r="BF146" s="123"/>
      <c r="BG146" s="123"/>
      <c r="BH146" s="123"/>
      <c r="BI146" s="123"/>
      <c r="BJ146" s="123"/>
      <c r="BK146" s="123"/>
      <c r="BL146" s="123"/>
      <c r="BM146" s="123"/>
      <c r="BN146" s="123"/>
      <c r="BO146" s="123"/>
      <c r="BP146" s="123"/>
      <c r="BQ146" s="123"/>
      <c r="BR146" s="123"/>
      <c r="BS146" s="123"/>
      <c r="BT146" s="123"/>
      <c r="BU146" s="123"/>
      <c r="BV146" s="123"/>
      <c r="BW146" s="123"/>
      <c r="BX146" s="123"/>
      <c r="BY146" s="123"/>
      <c r="BZ146" s="123"/>
      <c r="CA146" s="123"/>
      <c r="CB146" s="123"/>
      <c r="CC146" s="123"/>
      <c r="CD146" s="123"/>
      <c r="CE146" s="123"/>
      <c r="CF146" s="123"/>
      <c r="CG146" s="123"/>
      <c r="CH146" s="123"/>
      <c r="CI146" s="123"/>
      <c r="CJ146" s="123"/>
      <c r="CK146" s="123"/>
    </row>
    <row r="147" spans="1:89" s="101" customFormat="1" x14ac:dyDescent="0.25">
      <c r="A147" s="18"/>
      <c r="B147" s="18"/>
      <c r="C147" s="18"/>
      <c r="D147" s="117"/>
      <c r="E147" s="100"/>
      <c r="F147" s="100"/>
      <c r="G147" s="100"/>
      <c r="H147" s="100"/>
      <c r="I147" s="100"/>
      <c r="J147" s="102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  <c r="AC147" s="123"/>
      <c r="AD147" s="123"/>
      <c r="AE147" s="123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123"/>
      <c r="AP147" s="123"/>
      <c r="AQ147" s="123"/>
      <c r="AR147" s="123"/>
      <c r="AS147" s="123"/>
      <c r="AT147" s="123"/>
      <c r="AU147" s="123"/>
      <c r="AV147" s="123"/>
      <c r="AW147" s="123"/>
      <c r="AX147" s="123"/>
      <c r="AY147" s="123"/>
      <c r="AZ147" s="123"/>
      <c r="BA147" s="123"/>
      <c r="BB147" s="123"/>
      <c r="BC147" s="123"/>
      <c r="BD147" s="123"/>
      <c r="BE147" s="123"/>
      <c r="BF147" s="123"/>
      <c r="BG147" s="123"/>
      <c r="BH147" s="123"/>
      <c r="BI147" s="123"/>
      <c r="BJ147" s="123"/>
      <c r="BK147" s="123"/>
      <c r="BL147" s="123"/>
      <c r="BM147" s="123"/>
      <c r="BN147" s="123"/>
      <c r="BO147" s="123"/>
      <c r="BP147" s="123"/>
      <c r="BQ147" s="123"/>
      <c r="BR147" s="123"/>
      <c r="BS147" s="123"/>
      <c r="BT147" s="123"/>
      <c r="BU147" s="123"/>
      <c r="BV147" s="123"/>
      <c r="BW147" s="123"/>
      <c r="BX147" s="123"/>
      <c r="BY147" s="123"/>
      <c r="BZ147" s="123"/>
      <c r="CA147" s="123"/>
      <c r="CB147" s="123"/>
      <c r="CC147" s="123"/>
      <c r="CD147" s="123"/>
      <c r="CE147" s="123"/>
      <c r="CF147" s="123"/>
      <c r="CG147" s="123"/>
      <c r="CH147" s="123"/>
      <c r="CI147" s="123"/>
      <c r="CJ147" s="123"/>
      <c r="CK147" s="123"/>
    </row>
    <row r="148" spans="1:89" s="101" customFormat="1" x14ac:dyDescent="0.25">
      <c r="A148" s="18"/>
      <c r="B148" s="18"/>
      <c r="C148" s="18"/>
      <c r="D148" s="117"/>
      <c r="E148" s="100"/>
      <c r="F148" s="100"/>
      <c r="G148" s="100"/>
      <c r="H148" s="100"/>
      <c r="I148" s="100"/>
      <c r="J148" s="102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123"/>
      <c r="AE148" s="123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123"/>
      <c r="AP148" s="123"/>
      <c r="AQ148" s="123"/>
      <c r="AR148" s="123"/>
      <c r="AS148" s="123"/>
      <c r="AT148" s="123"/>
      <c r="AU148" s="123"/>
      <c r="AV148" s="123"/>
      <c r="AW148" s="123"/>
      <c r="AX148" s="123"/>
      <c r="AY148" s="123"/>
      <c r="AZ148" s="123"/>
      <c r="BA148" s="123"/>
      <c r="BB148" s="123"/>
      <c r="BC148" s="123"/>
      <c r="BD148" s="123"/>
      <c r="BE148" s="123"/>
      <c r="BF148" s="123"/>
      <c r="BG148" s="123"/>
      <c r="BH148" s="123"/>
      <c r="BI148" s="123"/>
      <c r="BJ148" s="123"/>
      <c r="BK148" s="123"/>
      <c r="BL148" s="123"/>
      <c r="BM148" s="123"/>
      <c r="BN148" s="123"/>
      <c r="BO148" s="123"/>
      <c r="BP148" s="123"/>
      <c r="BQ148" s="123"/>
      <c r="BR148" s="123"/>
      <c r="BS148" s="123"/>
      <c r="BT148" s="123"/>
      <c r="BU148" s="123"/>
      <c r="BV148" s="123"/>
      <c r="BW148" s="123"/>
      <c r="BX148" s="123"/>
      <c r="BY148" s="123"/>
      <c r="BZ148" s="123"/>
      <c r="CA148" s="123"/>
      <c r="CB148" s="123"/>
      <c r="CC148" s="123"/>
      <c r="CD148" s="123"/>
      <c r="CE148" s="123"/>
      <c r="CF148" s="123"/>
      <c r="CG148" s="123"/>
      <c r="CH148" s="123"/>
      <c r="CI148" s="123"/>
      <c r="CJ148" s="123"/>
      <c r="CK148" s="123"/>
    </row>
  </sheetData>
  <mergeCells count="1">
    <mergeCell ref="E1:I1"/>
  </mergeCells>
  <pageMargins left="0.15748031496062992" right="0.15748031496062992" top="0.19685039370078741" bottom="0.31496062992125984" header="0.15748031496062992" footer="7.874015748031496E-2"/>
  <pageSetup paperSize="9" scale="53" orientation="landscape" r:id="rId1"/>
  <headerFooter>
    <oddFooter>&amp;L&amp;D&amp;C&amp;P/&amp;N&amp;R&amp;F-&amp;A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CF148"/>
  <sheetViews>
    <sheetView showGridLines="0" zoomScale="70" zoomScaleNormal="70" zoomScaleSheetLayoutView="50" workbookViewId="0">
      <selection activeCell="E33" sqref="E33:I33"/>
    </sheetView>
  </sheetViews>
  <sheetFormatPr defaultColWidth="9.140625" defaultRowHeight="15.75" outlineLevelCol="1" x14ac:dyDescent="0.25"/>
  <cols>
    <col min="1" max="1" width="16.28515625" style="18" customWidth="1"/>
    <col min="2" max="2" width="102.28515625" style="18" customWidth="1"/>
    <col min="3" max="3" width="175.85546875" style="18" hidden="1" customWidth="1" outlineLevel="1"/>
    <col min="4" max="4" width="2.85546875" style="117" customWidth="1" collapsed="1"/>
    <col min="5" max="9" width="20.7109375" style="100" customWidth="1"/>
    <col min="10" max="10" width="2" style="102" customWidth="1"/>
    <col min="11" max="84" width="9.140625" style="121"/>
    <col min="85" max="16384" width="9.140625" style="93"/>
  </cols>
  <sheetData>
    <row r="1" spans="1:84" ht="46.5" x14ac:dyDescent="0.7">
      <c r="A1" s="317" t="s">
        <v>582</v>
      </c>
      <c r="B1" s="318"/>
      <c r="C1" s="318"/>
      <c r="D1" s="225"/>
      <c r="E1" s="432"/>
      <c r="F1" s="432"/>
      <c r="G1" s="432"/>
      <c r="H1" s="432"/>
      <c r="I1" s="432"/>
      <c r="J1" s="109"/>
    </row>
    <row r="2" spans="1:84" s="126" customFormat="1" ht="21" x14ac:dyDescent="0.2">
      <c r="A2" s="236" t="s">
        <v>325</v>
      </c>
      <c r="B2" s="226"/>
      <c r="C2" s="226" t="s">
        <v>326</v>
      </c>
      <c r="D2" s="226"/>
      <c r="E2" s="255" t="s">
        <v>621</v>
      </c>
      <c r="F2" s="255" t="s">
        <v>599</v>
      </c>
      <c r="G2" s="255" t="s">
        <v>600</v>
      </c>
      <c r="H2" s="255" t="s">
        <v>601</v>
      </c>
      <c r="I2" s="255" t="s">
        <v>602</v>
      </c>
      <c r="J2" s="124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</row>
    <row r="3" spans="1:84" s="92" customFormat="1" ht="3" customHeight="1" x14ac:dyDescent="0.35">
      <c r="A3" s="234"/>
      <c r="B3" s="106"/>
      <c r="C3" s="106"/>
      <c r="D3" s="106"/>
      <c r="E3" s="103"/>
      <c r="F3" s="103"/>
      <c r="G3" s="103"/>
      <c r="H3" s="103"/>
      <c r="I3" s="103"/>
      <c r="J3" s="103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</row>
    <row r="4" spans="1:84" s="158" customFormat="1" ht="20.100000000000001" customHeight="1" x14ac:dyDescent="0.2">
      <c r="A4" s="179" t="s">
        <v>603</v>
      </c>
      <c r="B4" s="179"/>
      <c r="C4" s="179" t="s">
        <v>327</v>
      </c>
      <c r="D4" s="155"/>
      <c r="E4" s="304">
        <v>60.253771999999998</v>
      </c>
      <c r="F4" s="289">
        <v>57.982444999999998</v>
      </c>
      <c r="G4" s="289">
        <v>59.233449</v>
      </c>
      <c r="H4" s="289">
        <v>57.971102000000002</v>
      </c>
      <c r="I4" s="289">
        <v>56.519213999999998</v>
      </c>
      <c r="J4" s="134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</row>
    <row r="5" spans="1:84" s="159" customFormat="1" ht="20.100000000000001" customHeight="1" x14ac:dyDescent="0.2">
      <c r="A5" s="155" t="s">
        <v>604</v>
      </c>
      <c r="B5" s="154"/>
      <c r="C5" s="155" t="s">
        <v>328</v>
      </c>
      <c r="D5" s="154"/>
      <c r="E5" s="305">
        <v>9.4418839999999999</v>
      </c>
      <c r="F5" s="290">
        <v>8.8128399999999996</v>
      </c>
      <c r="G5" s="290">
        <v>8.6876309999999997</v>
      </c>
      <c r="H5" s="290">
        <v>7.733447</v>
      </c>
      <c r="I5" s="290">
        <v>8.4669450000000008</v>
      </c>
      <c r="J5" s="134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</row>
    <row r="6" spans="1:84" s="159" customFormat="1" ht="20.100000000000001" customHeight="1" x14ac:dyDescent="0.2">
      <c r="A6" s="238" t="s">
        <v>605</v>
      </c>
      <c r="B6" s="251"/>
      <c r="C6" s="252" t="s">
        <v>329</v>
      </c>
      <c r="D6" s="251"/>
      <c r="E6" s="306">
        <v>24.626709000000002</v>
      </c>
      <c r="F6" s="291">
        <v>23.276004</v>
      </c>
      <c r="G6" s="291">
        <v>21.973509</v>
      </c>
      <c r="H6" s="291">
        <v>21.223814999999998</v>
      </c>
      <c r="I6" s="291">
        <v>19.942352</v>
      </c>
      <c r="J6" s="134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</row>
    <row r="7" spans="1:84" s="159" customFormat="1" ht="20.100000000000001" customHeight="1" x14ac:dyDescent="0.2">
      <c r="A7" s="238" t="s">
        <v>606</v>
      </c>
      <c r="B7" s="251"/>
      <c r="C7" s="252" t="s">
        <v>330</v>
      </c>
      <c r="D7" s="251"/>
      <c r="E7" s="306">
        <v>-15.184825</v>
      </c>
      <c r="F7" s="291">
        <v>-14.463164000000001</v>
      </c>
      <c r="G7" s="291">
        <v>-13.285878</v>
      </c>
      <c r="H7" s="291">
        <v>-13.490368</v>
      </c>
      <c r="I7" s="291">
        <v>-11.475407000000001</v>
      </c>
      <c r="J7" s="134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</row>
    <row r="8" spans="1:84" s="159" customFormat="1" ht="20.100000000000001" customHeight="1" x14ac:dyDescent="0.2">
      <c r="A8" s="155" t="s">
        <v>607</v>
      </c>
      <c r="B8" s="154"/>
      <c r="C8" s="155" t="s">
        <v>331</v>
      </c>
      <c r="D8" s="154"/>
      <c r="E8" s="305">
        <v>1.7609250000000001</v>
      </c>
      <c r="F8" s="290">
        <v>1.678685</v>
      </c>
      <c r="G8" s="290">
        <v>3.069496</v>
      </c>
      <c r="H8" s="290">
        <v>-1.202882</v>
      </c>
      <c r="I8" s="290">
        <v>0.47934900000000003</v>
      </c>
      <c r="J8" s="134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</row>
    <row r="9" spans="1:84" s="159" customFormat="1" ht="20.100000000000001" customHeight="1" x14ac:dyDescent="0.2">
      <c r="A9" s="239" t="s">
        <v>608</v>
      </c>
      <c r="B9" s="251"/>
      <c r="C9" s="195" t="s">
        <v>332</v>
      </c>
      <c r="D9" s="251"/>
      <c r="E9" s="306">
        <v>4.1076930000000003</v>
      </c>
      <c r="F9" s="291">
        <v>3.9059050000000002</v>
      </c>
      <c r="G9" s="291">
        <v>3.9941200000000001</v>
      </c>
      <c r="H9" s="291">
        <v>3.9593250000000002</v>
      </c>
      <c r="I9" s="291">
        <v>3.8281239999999999</v>
      </c>
      <c r="J9" s="134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</row>
    <row r="10" spans="1:84" s="159" customFormat="1" ht="20.100000000000001" customHeight="1" x14ac:dyDescent="0.2">
      <c r="A10" s="239" t="s">
        <v>609</v>
      </c>
      <c r="B10" s="251"/>
      <c r="C10" s="195" t="s">
        <v>333</v>
      </c>
      <c r="D10" s="251"/>
      <c r="E10" s="306">
        <v>-2.346768</v>
      </c>
      <c r="F10" s="291">
        <v>-2.22722</v>
      </c>
      <c r="G10" s="291">
        <v>-0.924624</v>
      </c>
      <c r="H10" s="291">
        <v>-5.1622070000000004</v>
      </c>
      <c r="I10" s="291">
        <v>-3.3487749999999998</v>
      </c>
      <c r="J10" s="134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</row>
    <row r="11" spans="1:84" s="159" customFormat="1" ht="20.100000000000001" customHeight="1" x14ac:dyDescent="0.2">
      <c r="A11" s="180" t="s">
        <v>373</v>
      </c>
      <c r="B11" s="154"/>
      <c r="C11" s="180" t="s">
        <v>334</v>
      </c>
      <c r="D11" s="154"/>
      <c r="E11" s="305">
        <v>-0.54145100000000002</v>
      </c>
      <c r="F11" s="290">
        <v>-6.6163E-2</v>
      </c>
      <c r="G11" s="290">
        <v>-0.620475</v>
      </c>
      <c r="H11" s="290">
        <v>-0.40721499999999999</v>
      </c>
      <c r="I11" s="290">
        <v>-0.46173799999999998</v>
      </c>
      <c r="J11" s="134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</row>
    <row r="12" spans="1:84" s="159" customFormat="1" ht="20.100000000000001" customHeight="1" x14ac:dyDescent="0.2">
      <c r="A12" s="180" t="s">
        <v>374</v>
      </c>
      <c r="B12" s="154"/>
      <c r="C12" s="180" t="s">
        <v>335</v>
      </c>
      <c r="D12" s="154"/>
      <c r="E12" s="305">
        <v>8.2199999999999999E-3</v>
      </c>
      <c r="F12" s="290">
        <v>1.7481E-2</v>
      </c>
      <c r="G12" s="290">
        <v>7.4110000000000001E-3</v>
      </c>
      <c r="H12" s="290">
        <v>0</v>
      </c>
      <c r="I12" s="290">
        <v>0</v>
      </c>
      <c r="J12" s="134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</row>
    <row r="13" spans="1:84" s="159" customFormat="1" ht="20.100000000000001" customHeight="1" x14ac:dyDescent="0.2">
      <c r="A13" s="180" t="s">
        <v>610</v>
      </c>
      <c r="B13" s="154"/>
      <c r="C13" s="180" t="s">
        <v>336</v>
      </c>
      <c r="D13" s="154"/>
      <c r="E13" s="305">
        <v>13.820968000000001</v>
      </c>
      <c r="F13" s="290">
        <v>18.92727</v>
      </c>
      <c r="G13" s="290">
        <v>14.69861</v>
      </c>
      <c r="H13" s="290">
        <v>17.816731000000001</v>
      </c>
      <c r="I13" s="290">
        <v>16.744112999999999</v>
      </c>
      <c r="J13" s="134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</row>
    <row r="14" spans="1:84" s="159" customFormat="1" ht="20.100000000000001" customHeight="1" x14ac:dyDescent="0.2">
      <c r="A14" s="180" t="s">
        <v>611</v>
      </c>
      <c r="B14" s="154"/>
      <c r="C14" s="180" t="s">
        <v>337</v>
      </c>
      <c r="D14" s="154"/>
      <c r="E14" s="305">
        <v>0.12676899999999999</v>
      </c>
      <c r="F14" s="290">
        <v>1.444008</v>
      </c>
      <c r="G14" s="290">
        <v>0.14104900000000001</v>
      </c>
      <c r="H14" s="290">
        <v>0.169429</v>
      </c>
      <c r="I14" s="290">
        <v>14.741417999999999</v>
      </c>
      <c r="J14" s="134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</row>
    <row r="15" spans="1:84" s="159" customFormat="1" ht="20.100000000000001" customHeight="1" x14ac:dyDescent="0.2">
      <c r="A15" s="180" t="s">
        <v>612</v>
      </c>
      <c r="B15" s="154"/>
      <c r="C15" s="180" t="s">
        <v>338</v>
      </c>
      <c r="D15" s="154"/>
      <c r="E15" s="305">
        <v>40.687249000000001</v>
      </c>
      <c r="F15" s="290">
        <v>36.698735999999997</v>
      </c>
      <c r="G15" s="290">
        <v>39.788789000000001</v>
      </c>
      <c r="H15" s="290">
        <v>39.645811000000002</v>
      </c>
      <c r="I15" s="290">
        <v>39.978231999999998</v>
      </c>
      <c r="J15" s="134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</row>
    <row r="16" spans="1:84" s="159" customFormat="1" ht="20.100000000000001" customHeight="1" thickBot="1" x14ac:dyDescent="0.25">
      <c r="A16" s="180" t="s">
        <v>613</v>
      </c>
      <c r="B16" s="154"/>
      <c r="C16" s="180" t="s">
        <v>339</v>
      </c>
      <c r="D16" s="154"/>
      <c r="E16" s="305">
        <v>-1.4026700000000001</v>
      </c>
      <c r="F16" s="290">
        <v>1.100646</v>
      </c>
      <c r="G16" s="290">
        <v>1.69234</v>
      </c>
      <c r="H16" s="290">
        <v>0.51838499999999998</v>
      </c>
      <c r="I16" s="290">
        <v>0.74288299999999996</v>
      </c>
      <c r="J16" s="134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</row>
    <row r="17" spans="1:84" s="249" customFormat="1" ht="24.95" customHeight="1" thickBot="1" x14ac:dyDescent="0.25">
      <c r="A17" s="240" t="s">
        <v>379</v>
      </c>
      <c r="B17" s="241"/>
      <c r="C17" s="240" t="s">
        <v>340</v>
      </c>
      <c r="D17" s="154"/>
      <c r="E17" s="307">
        <v>124.155666</v>
      </c>
      <c r="F17" s="292">
        <v>126.59594800000001</v>
      </c>
      <c r="G17" s="292">
        <v>126.6983</v>
      </c>
      <c r="H17" s="292">
        <v>122.24480800000001</v>
      </c>
      <c r="I17" s="292">
        <v>137.21041600000001</v>
      </c>
      <c r="J17" s="242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</row>
    <row r="18" spans="1:84" s="159" customFormat="1" ht="20.100000000000001" customHeight="1" x14ac:dyDescent="0.2">
      <c r="A18" s="181" t="s">
        <v>303</v>
      </c>
      <c r="B18" s="228"/>
      <c r="C18" s="181" t="s">
        <v>341</v>
      </c>
      <c r="D18" s="154"/>
      <c r="E18" s="308">
        <v>-77.191334999999995</v>
      </c>
      <c r="F18" s="293">
        <v>-101.17786</v>
      </c>
      <c r="G18" s="293">
        <v>-81.941376000000005</v>
      </c>
      <c r="H18" s="293">
        <v>-78.099338000000003</v>
      </c>
      <c r="I18" s="293">
        <v>-74.935896</v>
      </c>
      <c r="J18" s="134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</row>
    <row r="19" spans="1:84" s="159" customFormat="1" ht="20.100000000000001" customHeight="1" x14ac:dyDescent="0.2">
      <c r="A19" s="180" t="s">
        <v>304</v>
      </c>
      <c r="B19" s="154"/>
      <c r="C19" s="180" t="s">
        <v>342</v>
      </c>
      <c r="D19" s="154"/>
      <c r="E19" s="305">
        <v>8.4335719999999998</v>
      </c>
      <c r="F19" s="290">
        <v>0.81336699999999995</v>
      </c>
      <c r="G19" s="290">
        <v>-0.23005500000000001</v>
      </c>
      <c r="H19" s="290">
        <v>10.451057</v>
      </c>
      <c r="I19" s="290">
        <v>0.443411</v>
      </c>
      <c r="J19" s="134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</row>
    <row r="20" spans="1:84" s="159" customFormat="1" ht="20.100000000000001" customHeight="1" x14ac:dyDescent="0.2">
      <c r="A20" s="239" t="s">
        <v>614</v>
      </c>
      <c r="B20" s="251"/>
      <c r="C20" s="195" t="s">
        <v>343</v>
      </c>
      <c r="D20" s="251"/>
      <c r="E20" s="306">
        <v>8.8654919999999997</v>
      </c>
      <c r="F20" s="291">
        <v>0.97783699999999996</v>
      </c>
      <c r="G20" s="291">
        <v>1.0658190000000001</v>
      </c>
      <c r="H20" s="291">
        <v>11.436417</v>
      </c>
      <c r="I20" s="291">
        <v>0.60392299999999999</v>
      </c>
      <c r="J20" s="134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</row>
    <row r="21" spans="1:84" s="159" customFormat="1" ht="20.100000000000001" customHeight="1" x14ac:dyDescent="0.2">
      <c r="A21" s="239" t="s">
        <v>344</v>
      </c>
      <c r="B21" s="251"/>
      <c r="C21" s="195" t="s">
        <v>345</v>
      </c>
      <c r="D21" s="251"/>
      <c r="E21" s="306">
        <v>0</v>
      </c>
      <c r="F21" s="291">
        <v>0</v>
      </c>
      <c r="G21" s="291">
        <v>0</v>
      </c>
      <c r="H21" s="291">
        <v>0</v>
      </c>
      <c r="I21" s="291">
        <v>0</v>
      </c>
      <c r="J21" s="134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</row>
    <row r="22" spans="1:84" s="159" customFormat="1" ht="20.100000000000001" customHeight="1" x14ac:dyDescent="0.2">
      <c r="A22" s="239" t="s">
        <v>347</v>
      </c>
      <c r="B22" s="251"/>
      <c r="C22" s="195" t="s">
        <v>346</v>
      </c>
      <c r="D22" s="251"/>
      <c r="E22" s="306">
        <v>0</v>
      </c>
      <c r="F22" s="291">
        <v>0</v>
      </c>
      <c r="G22" s="291">
        <v>0</v>
      </c>
      <c r="H22" s="291">
        <v>0</v>
      </c>
      <c r="I22" s="291">
        <v>0</v>
      </c>
      <c r="J22" s="134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</row>
    <row r="23" spans="1:84" s="159" customFormat="1" ht="20.100000000000001" customHeight="1" x14ac:dyDescent="0.2">
      <c r="A23" s="239" t="s">
        <v>615</v>
      </c>
      <c r="B23" s="251"/>
      <c r="C23" s="195" t="s">
        <v>348</v>
      </c>
      <c r="D23" s="251"/>
      <c r="E23" s="306">
        <v>-0.43192000000000003</v>
      </c>
      <c r="F23" s="291">
        <v>-0.16447000000000001</v>
      </c>
      <c r="G23" s="291">
        <v>-1.295874</v>
      </c>
      <c r="H23" s="291">
        <v>-0.98536000000000001</v>
      </c>
      <c r="I23" s="291">
        <v>-0.16051199999999999</v>
      </c>
      <c r="J23" s="134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</row>
    <row r="24" spans="1:84" s="159" customFormat="1" ht="20.100000000000001" customHeight="1" thickBot="1" x14ac:dyDescent="0.25">
      <c r="A24" s="180" t="s">
        <v>616</v>
      </c>
      <c r="B24" s="154"/>
      <c r="C24" s="180" t="s">
        <v>349</v>
      </c>
      <c r="D24" s="154"/>
      <c r="E24" s="305">
        <v>8.6955000000000005E-2</v>
      </c>
      <c r="F24" s="290">
        <v>0</v>
      </c>
      <c r="G24" s="290">
        <v>0</v>
      </c>
      <c r="H24" s="290">
        <v>0</v>
      </c>
      <c r="I24" s="290">
        <v>0</v>
      </c>
      <c r="J24" s="134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</row>
    <row r="25" spans="1:84" s="162" customFormat="1" ht="24.95" customHeight="1" thickBot="1" x14ac:dyDescent="0.25">
      <c r="A25" s="240" t="s">
        <v>384</v>
      </c>
      <c r="B25" s="241"/>
      <c r="C25" s="240" t="s">
        <v>350</v>
      </c>
      <c r="D25" s="154"/>
      <c r="E25" s="307">
        <v>55.484858000000003</v>
      </c>
      <c r="F25" s="292">
        <v>26.231455</v>
      </c>
      <c r="G25" s="292">
        <v>44.526868999999998</v>
      </c>
      <c r="H25" s="292">
        <v>54.596527000000002</v>
      </c>
      <c r="I25" s="292">
        <v>62.717931</v>
      </c>
      <c r="J25" s="160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</row>
    <row r="26" spans="1:84" s="159" customFormat="1" ht="20.100000000000001" customHeight="1" thickBot="1" x14ac:dyDescent="0.25">
      <c r="A26" s="180" t="s">
        <v>617</v>
      </c>
      <c r="B26" s="154"/>
      <c r="C26" s="180" t="s">
        <v>351</v>
      </c>
      <c r="D26" s="154"/>
      <c r="E26" s="305">
        <v>-8.0624350000000007</v>
      </c>
      <c r="F26" s="290">
        <v>-6.0998580000000002</v>
      </c>
      <c r="G26" s="290">
        <v>-21.388031000000002</v>
      </c>
      <c r="H26" s="290">
        <v>-13.044319</v>
      </c>
      <c r="I26" s="290">
        <v>-10.1464</v>
      </c>
      <c r="J26" s="134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</row>
    <row r="27" spans="1:84" s="162" customFormat="1" ht="24.95" customHeight="1" thickBot="1" x14ac:dyDescent="0.25">
      <c r="A27" s="253" t="s">
        <v>386</v>
      </c>
      <c r="B27" s="254"/>
      <c r="C27" s="253" t="s">
        <v>352</v>
      </c>
      <c r="D27" s="154"/>
      <c r="E27" s="308">
        <v>47.422423000000002</v>
      </c>
      <c r="F27" s="293">
        <v>20.131596999999999</v>
      </c>
      <c r="G27" s="293">
        <v>23.138838</v>
      </c>
      <c r="H27" s="293">
        <v>41.552208</v>
      </c>
      <c r="I27" s="293">
        <v>52.571531</v>
      </c>
      <c r="J27" s="160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</row>
    <row r="28" spans="1:84" s="159" customFormat="1" ht="20.100000000000001" customHeight="1" x14ac:dyDescent="0.2">
      <c r="A28" s="250" t="s">
        <v>618</v>
      </c>
      <c r="B28" s="154"/>
      <c r="C28" s="180" t="s">
        <v>353</v>
      </c>
      <c r="D28" s="154"/>
      <c r="E28" s="308">
        <v>0</v>
      </c>
      <c r="F28" s="293">
        <v>0</v>
      </c>
      <c r="G28" s="293">
        <v>0</v>
      </c>
      <c r="H28" s="293">
        <v>0</v>
      </c>
      <c r="I28" s="293">
        <v>0</v>
      </c>
      <c r="J28" s="134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</row>
    <row r="29" spans="1:84" s="159" customFormat="1" ht="20.100000000000001" customHeight="1" x14ac:dyDescent="0.2">
      <c r="A29" s="250" t="s">
        <v>395</v>
      </c>
      <c r="B29" s="154"/>
      <c r="C29" s="182" t="s">
        <v>354</v>
      </c>
      <c r="D29" s="154"/>
      <c r="E29" s="305">
        <v>47.422423000000002</v>
      </c>
      <c r="F29" s="290">
        <v>20.131596999999999</v>
      </c>
      <c r="G29" s="290">
        <v>23.138838</v>
      </c>
      <c r="H29" s="290">
        <v>41.552208</v>
      </c>
      <c r="I29" s="290">
        <v>52.571531</v>
      </c>
      <c r="J29" s="134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</row>
    <row r="30" spans="1:84" s="159" customFormat="1" ht="20.100000000000001" customHeight="1" x14ac:dyDescent="0.2">
      <c r="A30" s="301" t="s">
        <v>355</v>
      </c>
      <c r="B30" s="251"/>
      <c r="C30" s="195" t="s">
        <v>357</v>
      </c>
      <c r="D30" s="251"/>
      <c r="E30" s="306">
        <v>45.729925000000001</v>
      </c>
      <c r="F30" s="291">
        <v>17.249644</v>
      </c>
      <c r="G30" s="291">
        <v>21.288792000000001</v>
      </c>
      <c r="H30" s="291">
        <v>39.895403999999999</v>
      </c>
      <c r="I30" s="291">
        <v>49.830168999999998</v>
      </c>
      <c r="J30" s="134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</row>
    <row r="31" spans="1:84" s="159" customFormat="1" ht="20.100000000000001" customHeight="1" x14ac:dyDescent="0.2">
      <c r="A31" s="301" t="s">
        <v>356</v>
      </c>
      <c r="B31" s="251"/>
      <c r="C31" s="195" t="s">
        <v>358</v>
      </c>
      <c r="D31" s="251"/>
      <c r="E31" s="306">
        <v>1.6924980000000001</v>
      </c>
      <c r="F31" s="291">
        <v>2.8819530000000002</v>
      </c>
      <c r="G31" s="291">
        <v>1.8500460000000001</v>
      </c>
      <c r="H31" s="291">
        <v>1.6568039999999999</v>
      </c>
      <c r="I31" s="291">
        <v>2.7413620000000001</v>
      </c>
      <c r="J31" s="134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</row>
    <row r="32" spans="1:84" s="159" customFormat="1" ht="20.100000000000001" customHeight="1" thickBot="1" x14ac:dyDescent="0.25">
      <c r="A32" s="183"/>
      <c r="B32" s="183"/>
      <c r="C32" s="183"/>
      <c r="D32" s="154"/>
      <c r="E32" s="309"/>
      <c r="F32" s="294"/>
      <c r="G32" s="294"/>
      <c r="H32" s="294"/>
      <c r="I32" s="294"/>
      <c r="J32" s="134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</row>
    <row r="33" spans="1:84" s="159" customFormat="1" ht="24.95" customHeight="1" x14ac:dyDescent="0.35">
      <c r="A33" s="228" t="s">
        <v>619</v>
      </c>
      <c r="B33" s="163"/>
      <c r="C33" s="177"/>
      <c r="D33" s="163"/>
      <c r="E33" s="418">
        <v>5379</v>
      </c>
      <c r="F33" s="419">
        <v>5551.0666510000001</v>
      </c>
      <c r="G33" s="419">
        <v>5199</v>
      </c>
      <c r="H33" s="419">
        <v>5562</v>
      </c>
      <c r="I33" s="419">
        <v>5197</v>
      </c>
      <c r="J33" s="135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</row>
    <row r="34" spans="1:84" s="159" customFormat="1" ht="24.95" customHeight="1" x14ac:dyDescent="0.35">
      <c r="A34" s="154" t="s">
        <v>409</v>
      </c>
      <c r="B34" s="117"/>
      <c r="C34" s="178"/>
      <c r="D34" s="117"/>
      <c r="E34" s="314">
        <v>33.574807999999997</v>
      </c>
      <c r="F34" s="296">
        <v>33.571036999999997</v>
      </c>
      <c r="G34" s="296">
        <v>32.713023999999997</v>
      </c>
      <c r="H34" s="296">
        <v>28.87499</v>
      </c>
      <c r="I34" s="296">
        <v>25.575572000000001</v>
      </c>
      <c r="J34" s="164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</row>
    <row r="35" spans="1:84" s="101" customFormat="1" ht="24.95" customHeight="1" x14ac:dyDescent="0.35">
      <c r="A35" s="229" t="s">
        <v>361</v>
      </c>
      <c r="B35" s="117"/>
      <c r="C35" s="178"/>
      <c r="D35" s="117"/>
      <c r="E35" s="310">
        <v>593</v>
      </c>
      <c r="F35" s="295">
        <v>610.88196870399997</v>
      </c>
      <c r="G35" s="295">
        <v>565.62680069249996</v>
      </c>
      <c r="H35" s="295">
        <v>599.01209843250001</v>
      </c>
      <c r="I35" s="295">
        <v>558.29357020750001</v>
      </c>
      <c r="J35" s="102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</row>
    <row r="36" spans="1:84" s="101" customFormat="1" ht="24.95" customHeight="1" x14ac:dyDescent="0.35">
      <c r="A36" s="154" t="s">
        <v>389</v>
      </c>
      <c r="B36" s="117"/>
      <c r="C36" s="104"/>
      <c r="D36" s="117"/>
      <c r="E36" s="311">
        <v>0.3</v>
      </c>
      <c r="F36" s="230">
        <v>0.12</v>
      </c>
      <c r="G36" s="230">
        <v>0.15439</v>
      </c>
      <c r="H36" s="230">
        <v>0.278333</v>
      </c>
      <c r="I36" s="230">
        <v>0.352937</v>
      </c>
      <c r="J36" s="102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</row>
    <row r="37" spans="1:84" s="101" customFormat="1" ht="24.95" customHeight="1" x14ac:dyDescent="0.35">
      <c r="A37" s="154" t="s">
        <v>390</v>
      </c>
      <c r="B37" s="117"/>
      <c r="C37" s="104"/>
      <c r="D37" s="117"/>
      <c r="E37" s="311">
        <v>0.61753100000000005</v>
      </c>
      <c r="F37" s="230">
        <v>0.81424300000000005</v>
      </c>
      <c r="G37" s="230">
        <v>0.64676800000000001</v>
      </c>
      <c r="H37" s="230">
        <v>0.63475800000000004</v>
      </c>
      <c r="I37" s="230">
        <v>0.55000000000000004</v>
      </c>
      <c r="J37" s="102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</row>
    <row r="38" spans="1:84" s="101" customFormat="1" ht="24.95" customHeight="1" x14ac:dyDescent="0.35">
      <c r="A38" s="154" t="s">
        <v>391</v>
      </c>
      <c r="B38" s="117"/>
      <c r="C38" s="104"/>
      <c r="D38" s="117"/>
      <c r="E38" s="311">
        <v>0.92398899999999995</v>
      </c>
      <c r="F38" s="230">
        <v>0.84439200000000003</v>
      </c>
      <c r="G38" s="230">
        <v>0.99263599999999996</v>
      </c>
      <c r="H38" s="230">
        <v>1.005304</v>
      </c>
      <c r="I38" s="230">
        <v>0.921045</v>
      </c>
      <c r="J38" s="102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</row>
    <row r="39" spans="1:84" s="101" customFormat="1" ht="24.95" customHeight="1" thickBot="1" x14ac:dyDescent="0.4">
      <c r="A39" s="231" t="s">
        <v>392</v>
      </c>
      <c r="B39" s="232"/>
      <c r="C39" s="104"/>
      <c r="D39" s="117"/>
      <c r="E39" s="312"/>
      <c r="F39" s="233"/>
      <c r="G39" s="233"/>
      <c r="H39" s="233"/>
      <c r="I39" s="233"/>
      <c r="J39" s="102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</row>
    <row r="40" spans="1:84" s="101" customFormat="1" x14ac:dyDescent="0.25">
      <c r="A40" s="104"/>
      <c r="B40" s="104"/>
      <c r="C40" s="104"/>
      <c r="D40" s="117"/>
      <c r="E40" s="102"/>
      <c r="F40" s="102"/>
      <c r="G40" s="102"/>
      <c r="H40" s="102"/>
      <c r="I40" s="102"/>
      <c r="J40" s="102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</row>
    <row r="41" spans="1:84" s="101" customFormat="1" x14ac:dyDescent="0.25">
      <c r="A41" s="104"/>
      <c r="B41" s="104"/>
      <c r="C41" s="104"/>
      <c r="D41" s="117"/>
      <c r="E41" s="102"/>
      <c r="F41" s="102"/>
      <c r="G41" s="102"/>
      <c r="H41" s="102"/>
      <c r="I41" s="102"/>
      <c r="J41" s="102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</row>
    <row r="42" spans="1:84" s="101" customFormat="1" x14ac:dyDescent="0.25">
      <c r="A42" s="104"/>
      <c r="B42" s="104"/>
      <c r="C42" s="104"/>
      <c r="D42" s="117"/>
      <c r="E42" s="102"/>
      <c r="F42" s="102"/>
      <c r="G42" s="102"/>
      <c r="H42" s="102"/>
      <c r="I42" s="102"/>
      <c r="J42" s="102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</row>
    <row r="43" spans="1:84" s="101" customFormat="1" x14ac:dyDescent="0.25">
      <c r="A43" s="104"/>
      <c r="B43" s="104"/>
      <c r="C43" s="104"/>
      <c r="D43" s="117"/>
      <c r="E43" s="102"/>
      <c r="F43" s="102"/>
      <c r="G43" s="102"/>
      <c r="H43" s="102"/>
      <c r="I43" s="102"/>
      <c r="J43" s="102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</row>
    <row r="44" spans="1:84" s="101" customFormat="1" x14ac:dyDescent="0.25">
      <c r="A44" s="104"/>
      <c r="B44" s="104"/>
      <c r="C44" s="104"/>
      <c r="D44" s="117"/>
      <c r="E44" s="102"/>
      <c r="F44" s="102"/>
      <c r="G44" s="102"/>
      <c r="H44" s="102"/>
      <c r="I44" s="102"/>
      <c r="J44" s="102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</row>
    <row r="45" spans="1:84" s="101" customFormat="1" x14ac:dyDescent="0.25">
      <c r="A45" s="104"/>
      <c r="B45" s="104"/>
      <c r="C45" s="104"/>
      <c r="D45" s="117"/>
      <c r="E45" s="102"/>
      <c r="F45" s="102"/>
      <c r="G45" s="102"/>
      <c r="H45" s="102"/>
      <c r="I45" s="102"/>
      <c r="J45" s="102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</row>
    <row r="46" spans="1:84" s="101" customFormat="1" x14ac:dyDescent="0.25">
      <c r="A46" s="104"/>
      <c r="B46" s="104"/>
      <c r="C46" s="104"/>
      <c r="D46" s="117"/>
      <c r="E46" s="102"/>
      <c r="F46" s="102"/>
      <c r="G46" s="102"/>
      <c r="H46" s="102"/>
      <c r="I46" s="102"/>
      <c r="J46" s="102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</row>
    <row r="47" spans="1:84" s="101" customFormat="1" x14ac:dyDescent="0.25">
      <c r="A47" s="104"/>
      <c r="B47" s="104"/>
      <c r="C47" s="104"/>
      <c r="D47" s="117"/>
      <c r="E47" s="102"/>
      <c r="F47" s="102"/>
      <c r="G47" s="102"/>
      <c r="H47" s="102"/>
      <c r="I47" s="102"/>
      <c r="J47" s="102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</row>
    <row r="48" spans="1:84" s="101" customFormat="1" x14ac:dyDescent="0.25">
      <c r="A48" s="104"/>
      <c r="B48" s="104"/>
      <c r="C48" s="104"/>
      <c r="D48" s="117"/>
      <c r="E48" s="102"/>
      <c r="F48" s="102"/>
      <c r="G48" s="102"/>
      <c r="H48" s="102"/>
      <c r="I48" s="102"/>
      <c r="J48" s="102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</row>
    <row r="49" spans="1:84" s="101" customFormat="1" x14ac:dyDescent="0.25">
      <c r="A49" s="104"/>
      <c r="B49" s="104"/>
      <c r="C49" s="104"/>
      <c r="D49" s="117"/>
      <c r="E49" s="102"/>
      <c r="F49" s="102"/>
      <c r="G49" s="102"/>
      <c r="H49" s="102"/>
      <c r="I49" s="102"/>
      <c r="J49" s="102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</row>
    <row r="50" spans="1:84" s="101" customFormat="1" x14ac:dyDescent="0.25">
      <c r="A50" s="104"/>
      <c r="B50" s="104"/>
      <c r="C50" s="104"/>
      <c r="D50" s="117"/>
      <c r="E50" s="102"/>
      <c r="F50" s="102"/>
      <c r="G50" s="102"/>
      <c r="H50" s="102"/>
      <c r="I50" s="102"/>
      <c r="J50" s="102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</row>
    <row r="51" spans="1:84" s="101" customFormat="1" x14ac:dyDescent="0.25">
      <c r="A51" s="104"/>
      <c r="B51" s="104"/>
      <c r="C51" s="104"/>
      <c r="D51" s="117"/>
      <c r="E51" s="102"/>
      <c r="F51" s="102"/>
      <c r="G51" s="102"/>
      <c r="H51" s="102"/>
      <c r="I51" s="102"/>
      <c r="J51" s="102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</row>
    <row r="52" spans="1:84" s="101" customFormat="1" x14ac:dyDescent="0.25">
      <c r="A52" s="104"/>
      <c r="B52" s="104"/>
      <c r="C52" s="104"/>
      <c r="D52" s="117"/>
      <c r="E52" s="102"/>
      <c r="F52" s="102"/>
      <c r="G52" s="102"/>
      <c r="H52" s="102"/>
      <c r="I52" s="102"/>
      <c r="J52" s="102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</row>
    <row r="53" spans="1:84" s="101" customFormat="1" x14ac:dyDescent="0.25">
      <c r="A53" s="104"/>
      <c r="B53" s="104"/>
      <c r="C53" s="104"/>
      <c r="D53" s="117"/>
      <c r="E53" s="102"/>
      <c r="F53" s="102"/>
      <c r="G53" s="102"/>
      <c r="H53" s="102"/>
      <c r="I53" s="102"/>
      <c r="J53" s="102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</row>
    <row r="54" spans="1:84" s="101" customFormat="1" x14ac:dyDescent="0.25">
      <c r="A54" s="104"/>
      <c r="B54" s="104"/>
      <c r="C54" s="104"/>
      <c r="D54" s="117"/>
      <c r="E54" s="102"/>
      <c r="F54" s="102"/>
      <c r="G54" s="102"/>
      <c r="H54" s="102"/>
      <c r="I54" s="102"/>
      <c r="J54" s="102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</row>
    <row r="55" spans="1:84" s="101" customFormat="1" x14ac:dyDescent="0.25">
      <c r="A55" s="104"/>
      <c r="B55" s="104"/>
      <c r="C55" s="104"/>
      <c r="D55" s="117"/>
      <c r="E55" s="102"/>
      <c r="F55" s="102"/>
      <c r="G55" s="102"/>
      <c r="H55" s="102"/>
      <c r="I55" s="102"/>
      <c r="J55" s="102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</row>
    <row r="56" spans="1:84" s="101" customFormat="1" x14ac:dyDescent="0.25">
      <c r="A56" s="104"/>
      <c r="B56" s="104"/>
      <c r="C56" s="104"/>
      <c r="D56" s="117"/>
      <c r="E56" s="102"/>
      <c r="F56" s="102"/>
      <c r="G56" s="102"/>
      <c r="H56" s="102"/>
      <c r="I56" s="102"/>
      <c r="J56" s="102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</row>
    <row r="57" spans="1:84" s="101" customFormat="1" x14ac:dyDescent="0.25">
      <c r="A57" s="104"/>
      <c r="B57" s="104"/>
      <c r="C57" s="104"/>
      <c r="D57" s="117"/>
      <c r="E57" s="102"/>
      <c r="F57" s="102"/>
      <c r="G57" s="102"/>
      <c r="H57" s="102"/>
      <c r="I57" s="102"/>
      <c r="J57" s="102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</row>
    <row r="58" spans="1:84" s="101" customFormat="1" x14ac:dyDescent="0.25">
      <c r="A58" s="104"/>
      <c r="B58" s="104"/>
      <c r="C58" s="104"/>
      <c r="D58" s="117"/>
      <c r="E58" s="102"/>
      <c r="F58" s="102"/>
      <c r="G58" s="102"/>
      <c r="H58" s="102"/>
      <c r="I58" s="102"/>
      <c r="J58" s="102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</row>
    <row r="59" spans="1:84" s="101" customFormat="1" x14ac:dyDescent="0.25">
      <c r="A59" s="104"/>
      <c r="B59" s="104"/>
      <c r="C59" s="104"/>
      <c r="D59" s="117"/>
      <c r="E59" s="102"/>
      <c r="F59" s="102"/>
      <c r="G59" s="102"/>
      <c r="H59" s="102"/>
      <c r="I59" s="102"/>
      <c r="J59" s="102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</row>
    <row r="60" spans="1:84" s="101" customFormat="1" x14ac:dyDescent="0.25">
      <c r="A60" s="104"/>
      <c r="B60" s="104"/>
      <c r="C60" s="104"/>
      <c r="D60" s="117"/>
      <c r="E60" s="102"/>
      <c r="F60" s="102"/>
      <c r="G60" s="102"/>
      <c r="H60" s="102"/>
      <c r="I60" s="102"/>
      <c r="J60" s="10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123"/>
      <c r="CC60" s="123"/>
      <c r="CD60" s="123"/>
      <c r="CE60" s="123"/>
      <c r="CF60" s="123"/>
    </row>
    <row r="61" spans="1:84" s="101" customFormat="1" x14ac:dyDescent="0.25">
      <c r="A61" s="104"/>
      <c r="B61" s="104"/>
      <c r="C61" s="104"/>
      <c r="D61" s="117"/>
      <c r="E61" s="102"/>
      <c r="F61" s="102"/>
      <c r="G61" s="102"/>
      <c r="H61" s="102"/>
      <c r="I61" s="102"/>
      <c r="J61" s="102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</row>
    <row r="62" spans="1:84" s="101" customFormat="1" x14ac:dyDescent="0.25">
      <c r="A62" s="104"/>
      <c r="B62" s="104"/>
      <c r="C62" s="104"/>
      <c r="D62" s="117"/>
      <c r="E62" s="102"/>
      <c r="F62" s="102"/>
      <c r="G62" s="102"/>
      <c r="H62" s="102"/>
      <c r="I62" s="102"/>
      <c r="J62" s="102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3"/>
    </row>
    <row r="63" spans="1:84" s="101" customFormat="1" x14ac:dyDescent="0.25">
      <c r="A63" s="104"/>
      <c r="B63" s="104"/>
      <c r="C63" s="104"/>
      <c r="D63" s="117"/>
      <c r="E63" s="102"/>
      <c r="F63" s="102"/>
      <c r="G63" s="102"/>
      <c r="H63" s="102"/>
      <c r="I63" s="102"/>
      <c r="J63" s="102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</row>
    <row r="64" spans="1:84" s="101" customFormat="1" x14ac:dyDescent="0.25">
      <c r="A64" s="104"/>
      <c r="B64" s="104"/>
      <c r="C64" s="104"/>
      <c r="D64" s="117"/>
      <c r="E64" s="102"/>
      <c r="F64" s="102"/>
      <c r="G64" s="102"/>
      <c r="H64" s="102"/>
      <c r="I64" s="102"/>
      <c r="J64" s="102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  <c r="CA64" s="123"/>
      <c r="CB64" s="123"/>
      <c r="CC64" s="123"/>
      <c r="CD64" s="123"/>
      <c r="CE64" s="123"/>
      <c r="CF64" s="123"/>
    </row>
    <row r="65" spans="1:84" s="101" customFormat="1" x14ac:dyDescent="0.25">
      <c r="A65" s="104"/>
      <c r="B65" s="104"/>
      <c r="C65" s="104"/>
      <c r="D65" s="117"/>
      <c r="E65" s="102"/>
      <c r="F65" s="102"/>
      <c r="G65" s="102"/>
      <c r="H65" s="102"/>
      <c r="I65" s="102"/>
      <c r="J65" s="102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</row>
    <row r="66" spans="1:84" s="101" customFormat="1" x14ac:dyDescent="0.25">
      <c r="A66" s="104"/>
      <c r="B66" s="104"/>
      <c r="C66" s="104"/>
      <c r="D66" s="117"/>
      <c r="E66" s="102"/>
      <c r="F66" s="102"/>
      <c r="G66" s="102"/>
      <c r="H66" s="102"/>
      <c r="I66" s="102"/>
      <c r="J66" s="10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</row>
    <row r="67" spans="1:84" s="101" customFormat="1" x14ac:dyDescent="0.25">
      <c r="A67" s="104"/>
      <c r="B67" s="104"/>
      <c r="C67" s="104"/>
      <c r="D67" s="117"/>
      <c r="E67" s="102"/>
      <c r="F67" s="102"/>
      <c r="G67" s="102"/>
      <c r="H67" s="102"/>
      <c r="I67" s="102"/>
      <c r="J67" s="10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</row>
    <row r="68" spans="1:84" s="101" customFormat="1" x14ac:dyDescent="0.25">
      <c r="A68" s="104"/>
      <c r="B68" s="104"/>
      <c r="C68" s="104"/>
      <c r="D68" s="117"/>
      <c r="E68" s="102"/>
      <c r="F68" s="102"/>
      <c r="G68" s="102"/>
      <c r="H68" s="102"/>
      <c r="I68" s="102"/>
      <c r="J68" s="10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</row>
    <row r="69" spans="1:84" s="101" customFormat="1" x14ac:dyDescent="0.25">
      <c r="A69" s="104"/>
      <c r="B69" s="104"/>
      <c r="C69" s="104"/>
      <c r="D69" s="117"/>
      <c r="E69" s="102"/>
      <c r="F69" s="102"/>
      <c r="G69" s="102"/>
      <c r="H69" s="102"/>
      <c r="I69" s="102"/>
      <c r="J69" s="10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</row>
    <row r="70" spans="1:84" s="101" customFormat="1" x14ac:dyDescent="0.25">
      <c r="A70" s="104"/>
      <c r="B70" s="104"/>
      <c r="C70" s="104"/>
      <c r="D70" s="117"/>
      <c r="E70" s="102"/>
      <c r="F70" s="102"/>
      <c r="G70" s="102"/>
      <c r="H70" s="102"/>
      <c r="I70" s="102"/>
      <c r="J70" s="102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  <c r="CA70" s="123"/>
      <c r="CB70" s="123"/>
      <c r="CC70" s="123"/>
      <c r="CD70" s="123"/>
      <c r="CE70" s="123"/>
      <c r="CF70" s="123"/>
    </row>
    <row r="71" spans="1:84" s="101" customFormat="1" x14ac:dyDescent="0.25">
      <c r="A71" s="104"/>
      <c r="B71" s="104"/>
      <c r="C71" s="104"/>
      <c r="D71" s="117"/>
      <c r="E71" s="102"/>
      <c r="F71" s="102"/>
      <c r="G71" s="102"/>
      <c r="H71" s="102"/>
      <c r="I71" s="102"/>
      <c r="J71" s="102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</row>
    <row r="72" spans="1:84" s="101" customFormat="1" x14ac:dyDescent="0.25">
      <c r="A72" s="104"/>
      <c r="B72" s="104"/>
      <c r="C72" s="104"/>
      <c r="D72" s="117"/>
      <c r="E72" s="102"/>
      <c r="F72" s="102"/>
      <c r="G72" s="102"/>
      <c r="H72" s="102"/>
      <c r="I72" s="102"/>
      <c r="J72" s="102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123"/>
      <c r="CB72" s="123"/>
      <c r="CC72" s="123"/>
      <c r="CD72" s="123"/>
      <c r="CE72" s="123"/>
      <c r="CF72" s="123"/>
    </row>
    <row r="73" spans="1:84" s="101" customFormat="1" x14ac:dyDescent="0.25">
      <c r="A73" s="104"/>
      <c r="B73" s="104"/>
      <c r="C73" s="104"/>
      <c r="D73" s="117"/>
      <c r="E73" s="102"/>
      <c r="F73" s="102"/>
      <c r="G73" s="102"/>
      <c r="H73" s="102"/>
      <c r="I73" s="102"/>
      <c r="J73" s="102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3"/>
      <c r="BX73" s="123"/>
      <c r="BY73" s="123"/>
      <c r="BZ73" s="123"/>
      <c r="CA73" s="123"/>
      <c r="CB73" s="123"/>
      <c r="CC73" s="123"/>
      <c r="CD73" s="123"/>
      <c r="CE73" s="123"/>
      <c r="CF73" s="123"/>
    </row>
    <row r="74" spans="1:84" s="101" customFormat="1" x14ac:dyDescent="0.25">
      <c r="A74" s="104"/>
      <c r="B74" s="104"/>
      <c r="C74" s="104"/>
      <c r="D74" s="117"/>
      <c r="E74" s="102"/>
      <c r="F74" s="102"/>
      <c r="G74" s="102"/>
      <c r="H74" s="102"/>
      <c r="I74" s="102"/>
      <c r="J74" s="102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  <c r="CA74" s="123"/>
      <c r="CB74" s="123"/>
      <c r="CC74" s="123"/>
      <c r="CD74" s="123"/>
      <c r="CE74" s="123"/>
      <c r="CF74" s="123"/>
    </row>
    <row r="75" spans="1:84" s="101" customFormat="1" x14ac:dyDescent="0.25">
      <c r="A75" s="104"/>
      <c r="B75" s="104"/>
      <c r="C75" s="104"/>
      <c r="D75" s="117"/>
      <c r="E75" s="102"/>
      <c r="F75" s="102"/>
      <c r="G75" s="102"/>
      <c r="H75" s="102"/>
      <c r="I75" s="102"/>
      <c r="J75" s="102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</row>
    <row r="76" spans="1:84" s="101" customFormat="1" x14ac:dyDescent="0.25">
      <c r="A76" s="104"/>
      <c r="B76" s="104"/>
      <c r="C76" s="104"/>
      <c r="D76" s="117"/>
      <c r="E76" s="102"/>
      <c r="F76" s="102"/>
      <c r="G76" s="102"/>
      <c r="H76" s="102"/>
      <c r="I76" s="102"/>
      <c r="J76" s="102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  <c r="CA76" s="123"/>
      <c r="CB76" s="123"/>
      <c r="CC76" s="123"/>
      <c r="CD76" s="123"/>
      <c r="CE76" s="123"/>
      <c r="CF76" s="123"/>
    </row>
    <row r="77" spans="1:84" s="101" customFormat="1" x14ac:dyDescent="0.25">
      <c r="A77" s="104"/>
      <c r="B77" s="104"/>
      <c r="C77" s="104"/>
      <c r="D77" s="117"/>
      <c r="E77" s="102"/>
      <c r="F77" s="102"/>
      <c r="G77" s="102"/>
      <c r="H77" s="102"/>
      <c r="I77" s="102"/>
      <c r="J77" s="102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3"/>
      <c r="CF77" s="123"/>
    </row>
    <row r="78" spans="1:84" s="101" customFormat="1" x14ac:dyDescent="0.25">
      <c r="A78" s="104"/>
      <c r="B78" s="104"/>
      <c r="C78" s="104"/>
      <c r="D78" s="117"/>
      <c r="E78" s="102"/>
      <c r="F78" s="102"/>
      <c r="G78" s="102"/>
      <c r="H78" s="102"/>
      <c r="I78" s="102"/>
      <c r="J78" s="102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</row>
    <row r="79" spans="1:84" s="101" customFormat="1" x14ac:dyDescent="0.25">
      <c r="A79" s="104"/>
      <c r="B79" s="104"/>
      <c r="C79" s="104"/>
      <c r="D79" s="117"/>
      <c r="E79" s="102"/>
      <c r="F79" s="102"/>
      <c r="G79" s="102"/>
      <c r="H79" s="102"/>
      <c r="I79" s="102"/>
      <c r="J79" s="102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  <c r="BO79" s="123"/>
      <c r="BP79" s="123"/>
      <c r="BQ79" s="123"/>
      <c r="BR79" s="123"/>
      <c r="BS79" s="123"/>
      <c r="BT79" s="123"/>
      <c r="BU79" s="123"/>
      <c r="BV79" s="123"/>
      <c r="BW79" s="123"/>
      <c r="BX79" s="123"/>
      <c r="BY79" s="123"/>
      <c r="BZ79" s="123"/>
      <c r="CA79" s="123"/>
      <c r="CB79" s="123"/>
      <c r="CC79" s="123"/>
      <c r="CD79" s="123"/>
      <c r="CE79" s="123"/>
      <c r="CF79" s="123"/>
    </row>
    <row r="80" spans="1:84" s="101" customFormat="1" x14ac:dyDescent="0.25">
      <c r="A80" s="104"/>
      <c r="B80" s="104"/>
      <c r="C80" s="104"/>
      <c r="D80" s="117"/>
      <c r="E80" s="102"/>
      <c r="F80" s="102"/>
      <c r="G80" s="102"/>
      <c r="H80" s="102"/>
      <c r="I80" s="102"/>
      <c r="J80" s="102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3"/>
      <c r="BJ80" s="123"/>
      <c r="BK80" s="123"/>
      <c r="BL80" s="123"/>
      <c r="BM80" s="123"/>
      <c r="BN80" s="123"/>
      <c r="BO80" s="123"/>
      <c r="BP80" s="123"/>
      <c r="BQ80" s="123"/>
      <c r="BR80" s="123"/>
      <c r="BS80" s="123"/>
      <c r="BT80" s="123"/>
      <c r="BU80" s="123"/>
      <c r="BV80" s="123"/>
      <c r="BW80" s="123"/>
      <c r="BX80" s="123"/>
      <c r="BY80" s="123"/>
      <c r="BZ80" s="123"/>
      <c r="CA80" s="123"/>
      <c r="CB80" s="123"/>
      <c r="CC80" s="123"/>
      <c r="CD80" s="123"/>
      <c r="CE80" s="123"/>
      <c r="CF80" s="123"/>
    </row>
    <row r="81" spans="1:84" s="101" customFormat="1" x14ac:dyDescent="0.25">
      <c r="A81" s="104"/>
      <c r="B81" s="104"/>
      <c r="C81" s="104"/>
      <c r="D81" s="117"/>
      <c r="E81" s="102"/>
      <c r="F81" s="102"/>
      <c r="G81" s="102"/>
      <c r="H81" s="102"/>
      <c r="I81" s="102"/>
      <c r="J81" s="102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  <c r="CA81" s="123"/>
      <c r="CB81" s="123"/>
      <c r="CC81" s="123"/>
      <c r="CD81" s="123"/>
      <c r="CE81" s="123"/>
      <c r="CF81" s="123"/>
    </row>
    <row r="82" spans="1:84" s="101" customFormat="1" x14ac:dyDescent="0.25">
      <c r="A82" s="104"/>
      <c r="B82" s="104"/>
      <c r="C82" s="104"/>
      <c r="D82" s="117"/>
      <c r="E82" s="102"/>
      <c r="F82" s="102"/>
      <c r="G82" s="102"/>
      <c r="H82" s="102"/>
      <c r="I82" s="102"/>
      <c r="J82" s="102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  <c r="CA82" s="123"/>
      <c r="CB82" s="123"/>
      <c r="CC82" s="123"/>
      <c r="CD82" s="123"/>
      <c r="CE82" s="123"/>
      <c r="CF82" s="123"/>
    </row>
    <row r="83" spans="1:84" s="101" customFormat="1" x14ac:dyDescent="0.25">
      <c r="A83" s="104"/>
      <c r="B83" s="104"/>
      <c r="C83" s="104"/>
      <c r="D83" s="117"/>
      <c r="E83" s="102"/>
      <c r="F83" s="102"/>
      <c r="G83" s="102"/>
      <c r="H83" s="102"/>
      <c r="I83" s="102"/>
      <c r="J83" s="102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</row>
    <row r="84" spans="1:84" s="101" customFormat="1" x14ac:dyDescent="0.25">
      <c r="A84" s="104"/>
      <c r="B84" s="104"/>
      <c r="C84" s="104"/>
      <c r="D84" s="117"/>
      <c r="E84" s="102"/>
      <c r="F84" s="102"/>
      <c r="G84" s="102"/>
      <c r="H84" s="102"/>
      <c r="I84" s="102"/>
      <c r="J84" s="102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  <c r="CA84" s="123"/>
      <c r="CB84" s="123"/>
      <c r="CC84" s="123"/>
      <c r="CD84" s="123"/>
      <c r="CE84" s="123"/>
      <c r="CF84" s="123"/>
    </row>
    <row r="85" spans="1:84" s="101" customFormat="1" x14ac:dyDescent="0.25">
      <c r="A85" s="104"/>
      <c r="B85" s="104"/>
      <c r="C85" s="104"/>
      <c r="D85" s="117"/>
      <c r="E85" s="102"/>
      <c r="F85" s="102"/>
      <c r="G85" s="102"/>
      <c r="H85" s="102"/>
      <c r="I85" s="102"/>
      <c r="J85" s="102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/>
    </row>
    <row r="86" spans="1:84" s="101" customFormat="1" x14ac:dyDescent="0.25">
      <c r="A86" s="104"/>
      <c r="B86" s="104"/>
      <c r="C86" s="104"/>
      <c r="D86" s="117"/>
      <c r="E86" s="102"/>
      <c r="F86" s="102"/>
      <c r="G86" s="102"/>
      <c r="H86" s="102"/>
      <c r="I86" s="102"/>
      <c r="J86" s="102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  <c r="CA86" s="123"/>
      <c r="CB86" s="123"/>
      <c r="CC86" s="123"/>
      <c r="CD86" s="123"/>
      <c r="CE86" s="123"/>
      <c r="CF86" s="123"/>
    </row>
    <row r="87" spans="1:84" s="101" customFormat="1" x14ac:dyDescent="0.25">
      <c r="A87" s="104"/>
      <c r="B87" s="104"/>
      <c r="C87" s="104"/>
      <c r="D87" s="117"/>
      <c r="E87" s="102"/>
      <c r="F87" s="102"/>
      <c r="G87" s="102"/>
      <c r="H87" s="102"/>
      <c r="I87" s="102"/>
      <c r="J87" s="102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3"/>
      <c r="CA87" s="123"/>
      <c r="CB87" s="123"/>
      <c r="CC87" s="123"/>
      <c r="CD87" s="123"/>
      <c r="CE87" s="123"/>
      <c r="CF87" s="123"/>
    </row>
    <row r="88" spans="1:84" s="101" customFormat="1" x14ac:dyDescent="0.25">
      <c r="A88" s="104"/>
      <c r="B88" s="104"/>
      <c r="C88" s="104"/>
      <c r="D88" s="117"/>
      <c r="E88" s="102"/>
      <c r="F88" s="102"/>
      <c r="G88" s="102"/>
      <c r="H88" s="102"/>
      <c r="I88" s="102"/>
      <c r="J88" s="102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  <c r="BU88" s="123"/>
      <c r="BV88" s="123"/>
      <c r="BW88" s="123"/>
      <c r="BX88" s="123"/>
      <c r="BY88" s="123"/>
      <c r="BZ88" s="123"/>
      <c r="CA88" s="123"/>
      <c r="CB88" s="123"/>
      <c r="CC88" s="123"/>
      <c r="CD88" s="123"/>
      <c r="CE88" s="123"/>
      <c r="CF88" s="123"/>
    </row>
    <row r="89" spans="1:84" s="101" customFormat="1" x14ac:dyDescent="0.25">
      <c r="A89" s="104"/>
      <c r="B89" s="104"/>
      <c r="C89" s="104"/>
      <c r="D89" s="117"/>
      <c r="E89" s="102"/>
      <c r="F89" s="102"/>
      <c r="G89" s="102"/>
      <c r="H89" s="102"/>
      <c r="I89" s="102"/>
      <c r="J89" s="102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3"/>
      <c r="BW89" s="123"/>
      <c r="BX89" s="123"/>
      <c r="BY89" s="123"/>
      <c r="BZ89" s="123"/>
      <c r="CA89" s="123"/>
      <c r="CB89" s="123"/>
      <c r="CC89" s="123"/>
      <c r="CD89" s="123"/>
      <c r="CE89" s="123"/>
      <c r="CF89" s="123"/>
    </row>
    <row r="90" spans="1:84" s="101" customFormat="1" x14ac:dyDescent="0.25">
      <c r="A90" s="104"/>
      <c r="B90" s="104"/>
      <c r="C90" s="104"/>
      <c r="D90" s="117"/>
      <c r="E90" s="102"/>
      <c r="F90" s="102"/>
      <c r="G90" s="102"/>
      <c r="H90" s="102"/>
      <c r="I90" s="102"/>
      <c r="J90" s="102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  <c r="BX90" s="123"/>
      <c r="BY90" s="123"/>
      <c r="BZ90" s="123"/>
      <c r="CA90" s="123"/>
      <c r="CB90" s="123"/>
      <c r="CC90" s="123"/>
      <c r="CD90" s="123"/>
      <c r="CE90" s="123"/>
      <c r="CF90" s="123"/>
    </row>
    <row r="91" spans="1:84" s="101" customFormat="1" x14ac:dyDescent="0.25">
      <c r="A91" s="104"/>
      <c r="B91" s="104"/>
      <c r="C91" s="104"/>
      <c r="D91" s="117"/>
      <c r="E91" s="102"/>
      <c r="F91" s="102"/>
      <c r="G91" s="102"/>
      <c r="H91" s="102"/>
      <c r="I91" s="102"/>
      <c r="J91" s="102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X91" s="123"/>
      <c r="BY91" s="123"/>
      <c r="BZ91" s="123"/>
      <c r="CA91" s="123"/>
      <c r="CB91" s="123"/>
      <c r="CC91" s="123"/>
      <c r="CD91" s="123"/>
      <c r="CE91" s="123"/>
      <c r="CF91" s="123"/>
    </row>
    <row r="92" spans="1:84" s="101" customFormat="1" x14ac:dyDescent="0.25">
      <c r="A92" s="104"/>
      <c r="B92" s="104"/>
      <c r="C92" s="104"/>
      <c r="D92" s="117"/>
      <c r="E92" s="102"/>
      <c r="F92" s="102"/>
      <c r="G92" s="102"/>
      <c r="H92" s="102"/>
      <c r="I92" s="102"/>
      <c r="J92" s="102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3"/>
      <c r="CA92" s="123"/>
      <c r="CB92" s="123"/>
      <c r="CC92" s="123"/>
      <c r="CD92" s="123"/>
      <c r="CE92" s="123"/>
      <c r="CF92" s="123"/>
    </row>
    <row r="93" spans="1:84" s="101" customFormat="1" x14ac:dyDescent="0.25">
      <c r="A93" s="104"/>
      <c r="B93" s="104"/>
      <c r="C93" s="104"/>
      <c r="D93" s="117"/>
      <c r="E93" s="102"/>
      <c r="F93" s="102"/>
      <c r="G93" s="102"/>
      <c r="H93" s="102"/>
      <c r="I93" s="102"/>
      <c r="J93" s="102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3"/>
      <c r="BV93" s="123"/>
      <c r="BW93" s="123"/>
      <c r="BX93" s="123"/>
      <c r="BY93" s="123"/>
      <c r="BZ93" s="123"/>
      <c r="CA93" s="123"/>
      <c r="CB93" s="123"/>
      <c r="CC93" s="123"/>
      <c r="CD93" s="123"/>
      <c r="CE93" s="123"/>
      <c r="CF93" s="123"/>
    </row>
    <row r="94" spans="1:84" s="101" customFormat="1" x14ac:dyDescent="0.25">
      <c r="A94" s="104"/>
      <c r="B94" s="104"/>
      <c r="C94" s="104"/>
      <c r="D94" s="117"/>
      <c r="E94" s="102"/>
      <c r="F94" s="102"/>
      <c r="G94" s="102"/>
      <c r="H94" s="102"/>
      <c r="I94" s="102"/>
      <c r="J94" s="102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/>
      <c r="BL94" s="123"/>
      <c r="BM94" s="123"/>
      <c r="BN94" s="123"/>
      <c r="BO94" s="123"/>
      <c r="BP94" s="123"/>
      <c r="BQ94" s="123"/>
      <c r="BR94" s="123"/>
      <c r="BS94" s="123"/>
      <c r="BT94" s="123"/>
      <c r="BU94" s="123"/>
      <c r="BV94" s="123"/>
      <c r="BW94" s="123"/>
      <c r="BX94" s="123"/>
      <c r="BY94" s="123"/>
      <c r="BZ94" s="123"/>
      <c r="CA94" s="123"/>
      <c r="CB94" s="123"/>
      <c r="CC94" s="123"/>
      <c r="CD94" s="123"/>
      <c r="CE94" s="123"/>
      <c r="CF94" s="123"/>
    </row>
    <row r="95" spans="1:84" s="101" customFormat="1" x14ac:dyDescent="0.25">
      <c r="A95" s="104"/>
      <c r="B95" s="104"/>
      <c r="C95" s="104"/>
      <c r="D95" s="117"/>
      <c r="E95" s="102"/>
      <c r="F95" s="102"/>
      <c r="G95" s="102"/>
      <c r="H95" s="102"/>
      <c r="I95" s="102"/>
      <c r="J95" s="102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3"/>
      <c r="BL95" s="123"/>
      <c r="BM95" s="123"/>
      <c r="BN95" s="123"/>
      <c r="BO95" s="123"/>
      <c r="BP95" s="123"/>
      <c r="BQ95" s="123"/>
      <c r="BR95" s="123"/>
      <c r="BS95" s="123"/>
      <c r="BT95" s="123"/>
      <c r="BU95" s="123"/>
      <c r="BV95" s="123"/>
      <c r="BW95" s="123"/>
      <c r="BX95" s="123"/>
      <c r="BY95" s="123"/>
      <c r="BZ95" s="123"/>
      <c r="CA95" s="123"/>
      <c r="CB95" s="123"/>
      <c r="CC95" s="123"/>
      <c r="CD95" s="123"/>
      <c r="CE95" s="123"/>
      <c r="CF95" s="123"/>
    </row>
    <row r="96" spans="1:84" s="101" customFormat="1" x14ac:dyDescent="0.25">
      <c r="A96" s="104"/>
      <c r="B96" s="104"/>
      <c r="C96" s="104"/>
      <c r="D96" s="117"/>
      <c r="E96" s="102"/>
      <c r="F96" s="102"/>
      <c r="G96" s="102"/>
      <c r="H96" s="102"/>
      <c r="I96" s="102"/>
      <c r="J96" s="102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23"/>
      <c r="BK96" s="123"/>
      <c r="BL96" s="123"/>
      <c r="BM96" s="123"/>
      <c r="BN96" s="123"/>
      <c r="BO96" s="123"/>
      <c r="BP96" s="123"/>
      <c r="BQ96" s="123"/>
      <c r="BR96" s="123"/>
      <c r="BS96" s="123"/>
      <c r="BT96" s="123"/>
      <c r="BU96" s="123"/>
      <c r="BV96" s="123"/>
      <c r="BW96" s="123"/>
      <c r="BX96" s="123"/>
      <c r="BY96" s="123"/>
      <c r="BZ96" s="123"/>
      <c r="CA96" s="123"/>
      <c r="CB96" s="123"/>
      <c r="CC96" s="123"/>
      <c r="CD96" s="123"/>
      <c r="CE96" s="123"/>
      <c r="CF96" s="123"/>
    </row>
    <row r="97" spans="1:84" s="101" customFormat="1" x14ac:dyDescent="0.25">
      <c r="A97" s="104"/>
      <c r="B97" s="104"/>
      <c r="C97" s="104"/>
      <c r="D97" s="117"/>
      <c r="E97" s="102"/>
      <c r="F97" s="102"/>
      <c r="G97" s="102"/>
      <c r="H97" s="102"/>
      <c r="I97" s="102"/>
      <c r="J97" s="102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3"/>
      <c r="BL97" s="123"/>
      <c r="BM97" s="123"/>
      <c r="BN97" s="123"/>
      <c r="BO97" s="123"/>
      <c r="BP97" s="123"/>
      <c r="BQ97" s="123"/>
      <c r="BR97" s="123"/>
      <c r="BS97" s="123"/>
      <c r="BT97" s="123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</row>
    <row r="98" spans="1:84" s="101" customFormat="1" x14ac:dyDescent="0.25">
      <c r="A98" s="104"/>
      <c r="B98" s="104"/>
      <c r="C98" s="104"/>
      <c r="D98" s="117"/>
      <c r="E98" s="102"/>
      <c r="F98" s="102"/>
      <c r="G98" s="102"/>
      <c r="H98" s="102"/>
      <c r="I98" s="102"/>
      <c r="J98" s="102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  <c r="BE98" s="123"/>
      <c r="BF98" s="123"/>
      <c r="BG98" s="123"/>
      <c r="BH98" s="123"/>
      <c r="BI98" s="123"/>
      <c r="BJ98" s="123"/>
      <c r="BK98" s="123"/>
      <c r="BL98" s="123"/>
      <c r="BM98" s="123"/>
      <c r="BN98" s="123"/>
      <c r="BO98" s="123"/>
      <c r="BP98" s="123"/>
      <c r="BQ98" s="123"/>
      <c r="BR98" s="123"/>
      <c r="BS98" s="123"/>
      <c r="BT98" s="123"/>
      <c r="BU98" s="123"/>
      <c r="BV98" s="123"/>
      <c r="BW98" s="123"/>
      <c r="BX98" s="123"/>
      <c r="BY98" s="123"/>
      <c r="BZ98" s="123"/>
      <c r="CA98" s="123"/>
      <c r="CB98" s="123"/>
      <c r="CC98" s="123"/>
      <c r="CD98" s="123"/>
      <c r="CE98" s="123"/>
      <c r="CF98" s="123"/>
    </row>
    <row r="99" spans="1:84" s="101" customFormat="1" x14ac:dyDescent="0.25">
      <c r="A99" s="104"/>
      <c r="B99" s="104"/>
      <c r="C99" s="104"/>
      <c r="D99" s="117"/>
      <c r="E99" s="102"/>
      <c r="F99" s="102"/>
      <c r="G99" s="102"/>
      <c r="H99" s="102"/>
      <c r="I99" s="102"/>
      <c r="J99" s="102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23"/>
      <c r="AM99" s="123"/>
      <c r="AN99" s="123"/>
      <c r="AO99" s="123"/>
      <c r="AP99" s="123"/>
      <c r="AQ99" s="123"/>
      <c r="AR99" s="123"/>
      <c r="AS99" s="123"/>
      <c r="AT99" s="123"/>
      <c r="AU99" s="123"/>
      <c r="AV99" s="123"/>
      <c r="AW99" s="123"/>
      <c r="AX99" s="123"/>
      <c r="AY99" s="123"/>
      <c r="AZ99" s="123"/>
      <c r="BA99" s="123"/>
      <c r="BB99" s="123"/>
      <c r="BC99" s="123"/>
      <c r="BD99" s="123"/>
      <c r="BE99" s="123"/>
      <c r="BF99" s="123"/>
      <c r="BG99" s="123"/>
      <c r="BH99" s="123"/>
      <c r="BI99" s="123"/>
      <c r="BJ99" s="123"/>
      <c r="BK99" s="123"/>
      <c r="BL99" s="123"/>
      <c r="BM99" s="123"/>
      <c r="BN99" s="123"/>
      <c r="BO99" s="123"/>
      <c r="BP99" s="123"/>
      <c r="BQ99" s="123"/>
      <c r="BR99" s="123"/>
      <c r="BS99" s="123"/>
      <c r="BT99" s="123"/>
      <c r="BU99" s="123"/>
      <c r="BV99" s="123"/>
      <c r="BW99" s="123"/>
      <c r="BX99" s="123"/>
      <c r="BY99" s="123"/>
      <c r="BZ99" s="123"/>
      <c r="CA99" s="123"/>
      <c r="CB99" s="123"/>
      <c r="CC99" s="123"/>
      <c r="CD99" s="123"/>
      <c r="CE99" s="123"/>
      <c r="CF99" s="123"/>
    </row>
    <row r="100" spans="1:84" s="101" customFormat="1" x14ac:dyDescent="0.25">
      <c r="A100" s="104"/>
      <c r="B100" s="104"/>
      <c r="C100" s="104"/>
      <c r="D100" s="117"/>
      <c r="E100" s="102"/>
      <c r="F100" s="102"/>
      <c r="G100" s="102"/>
      <c r="H100" s="102"/>
      <c r="I100" s="102"/>
      <c r="J100" s="102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3"/>
      <c r="AQ100" s="123"/>
      <c r="AR100" s="123"/>
      <c r="AS100" s="123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  <c r="BI100" s="123"/>
      <c r="BJ100" s="123"/>
      <c r="BK100" s="123"/>
      <c r="BL100" s="123"/>
      <c r="BM100" s="123"/>
      <c r="BN100" s="123"/>
      <c r="BO100" s="123"/>
      <c r="BP100" s="123"/>
      <c r="BQ100" s="123"/>
      <c r="BR100" s="123"/>
      <c r="BS100" s="123"/>
      <c r="BT100" s="123"/>
      <c r="BU100" s="123"/>
      <c r="BV100" s="123"/>
      <c r="BW100" s="123"/>
      <c r="BX100" s="123"/>
      <c r="BY100" s="123"/>
      <c r="BZ100" s="123"/>
      <c r="CA100" s="123"/>
      <c r="CB100" s="123"/>
      <c r="CC100" s="123"/>
      <c r="CD100" s="123"/>
      <c r="CE100" s="123"/>
      <c r="CF100" s="123"/>
    </row>
    <row r="101" spans="1:84" s="101" customFormat="1" x14ac:dyDescent="0.25">
      <c r="A101" s="104"/>
      <c r="B101" s="104"/>
      <c r="C101" s="104"/>
      <c r="D101" s="117"/>
      <c r="E101" s="102"/>
      <c r="F101" s="102"/>
      <c r="G101" s="102"/>
      <c r="H101" s="102"/>
      <c r="I101" s="102"/>
      <c r="J101" s="102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3"/>
      <c r="BL101" s="123"/>
      <c r="BM101" s="123"/>
      <c r="BN101" s="123"/>
      <c r="BO101" s="123"/>
      <c r="BP101" s="123"/>
      <c r="BQ101" s="123"/>
      <c r="BR101" s="123"/>
      <c r="BS101" s="123"/>
      <c r="BT101" s="123"/>
      <c r="BU101" s="123"/>
      <c r="BV101" s="123"/>
      <c r="BW101" s="123"/>
      <c r="BX101" s="123"/>
      <c r="BY101" s="123"/>
      <c r="BZ101" s="123"/>
      <c r="CA101" s="123"/>
      <c r="CB101" s="123"/>
      <c r="CC101" s="123"/>
      <c r="CD101" s="123"/>
      <c r="CE101" s="123"/>
      <c r="CF101" s="123"/>
    </row>
    <row r="102" spans="1:84" s="101" customFormat="1" x14ac:dyDescent="0.25">
      <c r="A102" s="104"/>
      <c r="B102" s="104"/>
      <c r="C102" s="104"/>
      <c r="D102" s="117"/>
      <c r="E102" s="102"/>
      <c r="F102" s="102"/>
      <c r="G102" s="102"/>
      <c r="H102" s="102"/>
      <c r="I102" s="102"/>
      <c r="J102" s="102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23"/>
      <c r="AP102" s="123"/>
      <c r="AQ102" s="123"/>
      <c r="AR102" s="123"/>
      <c r="AS102" s="123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3"/>
      <c r="BJ102" s="123"/>
      <c r="BK102" s="123"/>
      <c r="BL102" s="123"/>
      <c r="BM102" s="123"/>
      <c r="BN102" s="123"/>
      <c r="BO102" s="123"/>
      <c r="BP102" s="123"/>
      <c r="BQ102" s="123"/>
      <c r="BR102" s="123"/>
      <c r="BS102" s="123"/>
      <c r="BT102" s="123"/>
      <c r="BU102" s="123"/>
      <c r="BV102" s="123"/>
      <c r="BW102" s="123"/>
      <c r="BX102" s="123"/>
      <c r="BY102" s="123"/>
      <c r="BZ102" s="123"/>
      <c r="CA102" s="123"/>
      <c r="CB102" s="123"/>
      <c r="CC102" s="123"/>
      <c r="CD102" s="123"/>
      <c r="CE102" s="123"/>
      <c r="CF102" s="123"/>
    </row>
    <row r="103" spans="1:84" s="101" customFormat="1" x14ac:dyDescent="0.25">
      <c r="A103" s="104"/>
      <c r="B103" s="104"/>
      <c r="C103" s="104"/>
      <c r="D103" s="117"/>
      <c r="E103" s="102"/>
      <c r="F103" s="102"/>
      <c r="G103" s="102"/>
      <c r="H103" s="102"/>
      <c r="I103" s="102"/>
      <c r="J103" s="102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  <c r="AX103" s="123"/>
      <c r="AY103" s="123"/>
      <c r="AZ103" s="123"/>
      <c r="BA103" s="123"/>
      <c r="BB103" s="123"/>
      <c r="BC103" s="123"/>
      <c r="BD103" s="123"/>
      <c r="BE103" s="123"/>
      <c r="BF103" s="123"/>
      <c r="BG103" s="123"/>
      <c r="BH103" s="123"/>
      <c r="BI103" s="123"/>
      <c r="BJ103" s="123"/>
      <c r="BK103" s="123"/>
      <c r="BL103" s="123"/>
      <c r="BM103" s="123"/>
      <c r="BN103" s="123"/>
      <c r="BO103" s="123"/>
      <c r="BP103" s="123"/>
      <c r="BQ103" s="123"/>
      <c r="BR103" s="123"/>
      <c r="BS103" s="123"/>
      <c r="BT103" s="123"/>
      <c r="BU103" s="123"/>
      <c r="BV103" s="123"/>
      <c r="BW103" s="123"/>
      <c r="BX103" s="123"/>
      <c r="BY103" s="123"/>
      <c r="BZ103" s="123"/>
      <c r="CA103" s="123"/>
      <c r="CB103" s="123"/>
      <c r="CC103" s="123"/>
      <c r="CD103" s="123"/>
      <c r="CE103" s="123"/>
      <c r="CF103" s="123"/>
    </row>
    <row r="104" spans="1:84" s="101" customFormat="1" x14ac:dyDescent="0.25">
      <c r="A104" s="104"/>
      <c r="B104" s="104"/>
      <c r="C104" s="104"/>
      <c r="D104" s="117"/>
      <c r="E104" s="102"/>
      <c r="F104" s="102"/>
      <c r="G104" s="102"/>
      <c r="H104" s="102"/>
      <c r="I104" s="102"/>
      <c r="J104" s="102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23"/>
      <c r="BP104" s="123"/>
      <c r="BQ104" s="123"/>
      <c r="BR104" s="123"/>
      <c r="BS104" s="123"/>
      <c r="BT104" s="123"/>
      <c r="BU104" s="123"/>
      <c r="BV104" s="123"/>
      <c r="BW104" s="123"/>
      <c r="BX104" s="123"/>
      <c r="BY104" s="123"/>
      <c r="BZ104" s="123"/>
      <c r="CA104" s="123"/>
      <c r="CB104" s="123"/>
      <c r="CC104" s="123"/>
      <c r="CD104" s="123"/>
      <c r="CE104" s="123"/>
      <c r="CF104" s="123"/>
    </row>
    <row r="105" spans="1:84" s="101" customFormat="1" x14ac:dyDescent="0.25">
      <c r="A105" s="104"/>
      <c r="B105" s="104"/>
      <c r="C105" s="104"/>
      <c r="D105" s="117"/>
      <c r="E105" s="102"/>
      <c r="F105" s="102"/>
      <c r="G105" s="102"/>
      <c r="H105" s="102"/>
      <c r="I105" s="102"/>
      <c r="J105" s="102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3"/>
      <c r="BJ105" s="123"/>
      <c r="BK105" s="123"/>
      <c r="BL105" s="123"/>
      <c r="BM105" s="123"/>
      <c r="BN105" s="123"/>
      <c r="BO105" s="123"/>
      <c r="BP105" s="123"/>
      <c r="BQ105" s="123"/>
      <c r="BR105" s="123"/>
      <c r="BS105" s="123"/>
      <c r="BT105" s="123"/>
      <c r="BU105" s="123"/>
      <c r="BV105" s="123"/>
      <c r="BW105" s="123"/>
      <c r="BX105" s="123"/>
      <c r="BY105" s="123"/>
      <c r="BZ105" s="123"/>
      <c r="CA105" s="123"/>
      <c r="CB105" s="123"/>
      <c r="CC105" s="123"/>
      <c r="CD105" s="123"/>
      <c r="CE105" s="123"/>
      <c r="CF105" s="123"/>
    </row>
    <row r="106" spans="1:84" s="101" customFormat="1" x14ac:dyDescent="0.25">
      <c r="A106" s="104"/>
      <c r="B106" s="104"/>
      <c r="C106" s="104"/>
      <c r="D106" s="117"/>
      <c r="E106" s="102"/>
      <c r="F106" s="102"/>
      <c r="G106" s="102"/>
      <c r="H106" s="102"/>
      <c r="I106" s="102"/>
      <c r="J106" s="102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  <c r="BJ106" s="123"/>
      <c r="BK106" s="123"/>
      <c r="BL106" s="123"/>
      <c r="BM106" s="123"/>
      <c r="BN106" s="123"/>
      <c r="BO106" s="123"/>
      <c r="BP106" s="123"/>
      <c r="BQ106" s="123"/>
      <c r="BR106" s="123"/>
      <c r="BS106" s="123"/>
      <c r="BT106" s="123"/>
      <c r="BU106" s="123"/>
      <c r="BV106" s="123"/>
      <c r="BW106" s="123"/>
      <c r="BX106" s="123"/>
      <c r="BY106" s="123"/>
      <c r="BZ106" s="123"/>
      <c r="CA106" s="123"/>
      <c r="CB106" s="123"/>
      <c r="CC106" s="123"/>
      <c r="CD106" s="123"/>
      <c r="CE106" s="123"/>
      <c r="CF106" s="123"/>
    </row>
    <row r="107" spans="1:84" s="101" customFormat="1" x14ac:dyDescent="0.25">
      <c r="A107" s="104"/>
      <c r="B107" s="104"/>
      <c r="C107" s="104"/>
      <c r="D107" s="117"/>
      <c r="E107" s="102"/>
      <c r="F107" s="102"/>
      <c r="G107" s="102"/>
      <c r="H107" s="102"/>
      <c r="I107" s="102"/>
      <c r="J107" s="102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23"/>
      <c r="BK107" s="123"/>
      <c r="BL107" s="123"/>
      <c r="BM107" s="123"/>
      <c r="BN107" s="123"/>
      <c r="BO107" s="123"/>
      <c r="BP107" s="123"/>
      <c r="BQ107" s="123"/>
      <c r="BR107" s="123"/>
      <c r="BS107" s="123"/>
      <c r="BT107" s="123"/>
      <c r="BU107" s="123"/>
      <c r="BV107" s="123"/>
      <c r="BW107" s="123"/>
      <c r="BX107" s="123"/>
      <c r="BY107" s="123"/>
      <c r="BZ107" s="123"/>
      <c r="CA107" s="123"/>
      <c r="CB107" s="123"/>
      <c r="CC107" s="123"/>
      <c r="CD107" s="123"/>
      <c r="CE107" s="123"/>
      <c r="CF107" s="123"/>
    </row>
    <row r="108" spans="1:84" s="101" customFormat="1" x14ac:dyDescent="0.25">
      <c r="A108" s="104"/>
      <c r="B108" s="104"/>
      <c r="C108" s="104"/>
      <c r="D108" s="117"/>
      <c r="E108" s="102"/>
      <c r="F108" s="102"/>
      <c r="G108" s="102"/>
      <c r="H108" s="102"/>
      <c r="I108" s="102"/>
      <c r="J108" s="102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123"/>
      <c r="AP108" s="123"/>
      <c r="AQ108" s="123"/>
      <c r="AR108" s="123"/>
      <c r="AS108" s="123"/>
      <c r="AT108" s="123"/>
      <c r="AU108" s="123"/>
      <c r="AV108" s="123"/>
      <c r="AW108" s="123"/>
      <c r="AX108" s="123"/>
      <c r="AY108" s="123"/>
      <c r="AZ108" s="123"/>
      <c r="BA108" s="123"/>
      <c r="BB108" s="123"/>
      <c r="BC108" s="123"/>
      <c r="BD108" s="123"/>
      <c r="BE108" s="123"/>
      <c r="BF108" s="123"/>
      <c r="BG108" s="123"/>
      <c r="BH108" s="123"/>
      <c r="BI108" s="123"/>
      <c r="BJ108" s="123"/>
      <c r="BK108" s="123"/>
      <c r="BL108" s="123"/>
      <c r="BM108" s="123"/>
      <c r="BN108" s="123"/>
      <c r="BO108" s="123"/>
      <c r="BP108" s="123"/>
      <c r="BQ108" s="123"/>
      <c r="BR108" s="123"/>
      <c r="BS108" s="123"/>
      <c r="BT108" s="123"/>
      <c r="BU108" s="123"/>
      <c r="BV108" s="123"/>
      <c r="BW108" s="123"/>
      <c r="BX108" s="123"/>
      <c r="BY108" s="123"/>
      <c r="BZ108" s="123"/>
      <c r="CA108" s="123"/>
      <c r="CB108" s="123"/>
      <c r="CC108" s="123"/>
      <c r="CD108" s="123"/>
      <c r="CE108" s="123"/>
      <c r="CF108" s="123"/>
    </row>
    <row r="109" spans="1:84" s="101" customFormat="1" x14ac:dyDescent="0.25">
      <c r="A109" s="104"/>
      <c r="B109" s="104"/>
      <c r="C109" s="104"/>
      <c r="D109" s="117"/>
      <c r="E109" s="102"/>
      <c r="F109" s="102"/>
      <c r="G109" s="102"/>
      <c r="H109" s="102"/>
      <c r="I109" s="102"/>
      <c r="J109" s="102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  <c r="BH109" s="123"/>
      <c r="BI109" s="123"/>
      <c r="BJ109" s="123"/>
      <c r="BK109" s="123"/>
      <c r="BL109" s="123"/>
      <c r="BM109" s="123"/>
      <c r="BN109" s="123"/>
      <c r="BO109" s="123"/>
      <c r="BP109" s="123"/>
      <c r="BQ109" s="123"/>
      <c r="BR109" s="123"/>
      <c r="BS109" s="123"/>
      <c r="BT109" s="123"/>
      <c r="BU109" s="123"/>
      <c r="BV109" s="123"/>
      <c r="BW109" s="123"/>
      <c r="BX109" s="123"/>
      <c r="BY109" s="123"/>
      <c r="BZ109" s="123"/>
      <c r="CA109" s="123"/>
      <c r="CB109" s="123"/>
      <c r="CC109" s="123"/>
      <c r="CD109" s="123"/>
      <c r="CE109" s="123"/>
      <c r="CF109" s="123"/>
    </row>
    <row r="110" spans="1:84" s="101" customFormat="1" x14ac:dyDescent="0.25">
      <c r="A110" s="104"/>
      <c r="B110" s="104"/>
      <c r="C110" s="104"/>
      <c r="D110" s="117"/>
      <c r="E110" s="102"/>
      <c r="F110" s="102"/>
      <c r="G110" s="102"/>
      <c r="H110" s="102"/>
      <c r="I110" s="102"/>
      <c r="J110" s="102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3"/>
      <c r="BB110" s="123"/>
      <c r="BC110" s="123"/>
      <c r="BD110" s="123"/>
      <c r="BE110" s="123"/>
      <c r="BF110" s="123"/>
      <c r="BG110" s="123"/>
      <c r="BH110" s="123"/>
      <c r="BI110" s="123"/>
      <c r="BJ110" s="123"/>
      <c r="BK110" s="123"/>
      <c r="BL110" s="123"/>
      <c r="BM110" s="123"/>
      <c r="BN110" s="123"/>
      <c r="BO110" s="123"/>
      <c r="BP110" s="123"/>
      <c r="BQ110" s="123"/>
      <c r="BR110" s="123"/>
      <c r="BS110" s="123"/>
      <c r="BT110" s="123"/>
      <c r="BU110" s="123"/>
      <c r="BV110" s="123"/>
      <c r="BW110" s="123"/>
      <c r="BX110" s="123"/>
      <c r="BY110" s="123"/>
      <c r="BZ110" s="123"/>
      <c r="CA110" s="123"/>
      <c r="CB110" s="123"/>
      <c r="CC110" s="123"/>
      <c r="CD110" s="123"/>
      <c r="CE110" s="123"/>
      <c r="CF110" s="123"/>
    </row>
    <row r="111" spans="1:84" s="101" customFormat="1" x14ac:dyDescent="0.25">
      <c r="A111" s="104"/>
      <c r="B111" s="104"/>
      <c r="C111" s="104"/>
      <c r="D111" s="117"/>
      <c r="E111" s="102"/>
      <c r="F111" s="102"/>
      <c r="G111" s="102"/>
      <c r="H111" s="102"/>
      <c r="I111" s="102"/>
      <c r="J111" s="102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3"/>
      <c r="BI111" s="123"/>
      <c r="BJ111" s="123"/>
      <c r="BK111" s="123"/>
      <c r="BL111" s="123"/>
      <c r="BM111" s="123"/>
      <c r="BN111" s="123"/>
      <c r="BO111" s="123"/>
      <c r="BP111" s="123"/>
      <c r="BQ111" s="123"/>
      <c r="BR111" s="123"/>
      <c r="BS111" s="123"/>
      <c r="BT111" s="123"/>
      <c r="BU111" s="123"/>
      <c r="BV111" s="123"/>
      <c r="BW111" s="123"/>
      <c r="BX111" s="123"/>
      <c r="BY111" s="123"/>
      <c r="BZ111" s="123"/>
      <c r="CA111" s="123"/>
      <c r="CB111" s="123"/>
      <c r="CC111" s="123"/>
      <c r="CD111" s="123"/>
      <c r="CE111" s="123"/>
      <c r="CF111" s="123"/>
    </row>
    <row r="112" spans="1:84" s="101" customFormat="1" x14ac:dyDescent="0.25">
      <c r="A112" s="104"/>
      <c r="B112" s="104"/>
      <c r="C112" s="104"/>
      <c r="D112" s="117"/>
      <c r="E112" s="102"/>
      <c r="F112" s="102"/>
      <c r="G112" s="102"/>
      <c r="H112" s="102"/>
      <c r="I112" s="102"/>
      <c r="J112" s="102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123"/>
      <c r="BM112" s="123"/>
      <c r="BN112" s="123"/>
      <c r="BO112" s="123"/>
      <c r="BP112" s="123"/>
      <c r="BQ112" s="123"/>
      <c r="BR112" s="123"/>
      <c r="BS112" s="123"/>
      <c r="BT112" s="123"/>
      <c r="BU112" s="123"/>
      <c r="BV112" s="123"/>
      <c r="BW112" s="123"/>
      <c r="BX112" s="123"/>
      <c r="BY112" s="123"/>
      <c r="BZ112" s="123"/>
      <c r="CA112" s="123"/>
      <c r="CB112" s="123"/>
      <c r="CC112" s="123"/>
      <c r="CD112" s="123"/>
      <c r="CE112" s="123"/>
      <c r="CF112" s="123"/>
    </row>
    <row r="113" spans="1:84" s="101" customFormat="1" x14ac:dyDescent="0.25">
      <c r="A113" s="104"/>
      <c r="B113" s="104"/>
      <c r="C113" s="104"/>
      <c r="D113" s="117"/>
      <c r="E113" s="102"/>
      <c r="F113" s="102"/>
      <c r="G113" s="102"/>
      <c r="H113" s="102"/>
      <c r="I113" s="102"/>
      <c r="J113" s="102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3"/>
      <c r="BH113" s="123"/>
      <c r="BI113" s="123"/>
      <c r="BJ113" s="123"/>
      <c r="BK113" s="123"/>
      <c r="BL113" s="123"/>
      <c r="BM113" s="123"/>
      <c r="BN113" s="123"/>
      <c r="BO113" s="123"/>
      <c r="BP113" s="123"/>
      <c r="BQ113" s="123"/>
      <c r="BR113" s="123"/>
      <c r="BS113" s="123"/>
      <c r="BT113" s="123"/>
      <c r="BU113" s="123"/>
      <c r="BV113" s="123"/>
      <c r="BW113" s="123"/>
      <c r="BX113" s="123"/>
      <c r="BY113" s="123"/>
      <c r="BZ113" s="123"/>
      <c r="CA113" s="123"/>
      <c r="CB113" s="123"/>
      <c r="CC113" s="123"/>
      <c r="CD113" s="123"/>
      <c r="CE113" s="123"/>
      <c r="CF113" s="123"/>
    </row>
    <row r="114" spans="1:84" s="101" customFormat="1" x14ac:dyDescent="0.25">
      <c r="A114" s="104"/>
      <c r="B114" s="104"/>
      <c r="C114" s="104"/>
      <c r="D114" s="117"/>
      <c r="E114" s="102"/>
      <c r="F114" s="102"/>
      <c r="G114" s="102"/>
      <c r="H114" s="102"/>
      <c r="I114" s="102"/>
      <c r="J114" s="102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  <c r="BF114" s="123"/>
      <c r="BG114" s="123"/>
      <c r="BH114" s="123"/>
      <c r="BI114" s="123"/>
      <c r="BJ114" s="123"/>
      <c r="BK114" s="123"/>
      <c r="BL114" s="123"/>
      <c r="BM114" s="123"/>
      <c r="BN114" s="123"/>
      <c r="BO114" s="123"/>
      <c r="BP114" s="123"/>
      <c r="BQ114" s="123"/>
      <c r="BR114" s="123"/>
      <c r="BS114" s="123"/>
      <c r="BT114" s="123"/>
      <c r="BU114" s="123"/>
      <c r="BV114" s="123"/>
      <c r="BW114" s="123"/>
      <c r="BX114" s="123"/>
      <c r="BY114" s="123"/>
      <c r="BZ114" s="123"/>
      <c r="CA114" s="123"/>
      <c r="CB114" s="123"/>
      <c r="CC114" s="123"/>
      <c r="CD114" s="123"/>
      <c r="CE114" s="123"/>
      <c r="CF114" s="123"/>
    </row>
    <row r="115" spans="1:84" s="101" customFormat="1" x14ac:dyDescent="0.25">
      <c r="A115" s="104"/>
      <c r="B115" s="104"/>
      <c r="C115" s="104"/>
      <c r="D115" s="117"/>
      <c r="E115" s="102"/>
      <c r="F115" s="102"/>
      <c r="G115" s="102"/>
      <c r="H115" s="102"/>
      <c r="I115" s="102"/>
      <c r="J115" s="102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123"/>
      <c r="AP115" s="123"/>
      <c r="AQ115" s="123"/>
      <c r="AR115" s="123"/>
      <c r="AS115" s="123"/>
      <c r="AT115" s="123"/>
      <c r="AU115" s="123"/>
      <c r="AV115" s="123"/>
      <c r="AW115" s="123"/>
      <c r="AX115" s="123"/>
      <c r="AY115" s="123"/>
      <c r="AZ115" s="123"/>
      <c r="BA115" s="123"/>
      <c r="BB115" s="123"/>
      <c r="BC115" s="123"/>
      <c r="BD115" s="123"/>
      <c r="BE115" s="123"/>
      <c r="BF115" s="123"/>
      <c r="BG115" s="123"/>
      <c r="BH115" s="123"/>
      <c r="BI115" s="123"/>
      <c r="BJ115" s="123"/>
      <c r="BK115" s="123"/>
      <c r="BL115" s="123"/>
      <c r="BM115" s="123"/>
      <c r="BN115" s="123"/>
      <c r="BO115" s="123"/>
      <c r="BP115" s="123"/>
      <c r="BQ115" s="123"/>
      <c r="BR115" s="123"/>
      <c r="BS115" s="123"/>
      <c r="BT115" s="123"/>
      <c r="BU115" s="123"/>
      <c r="BV115" s="123"/>
      <c r="BW115" s="123"/>
      <c r="BX115" s="123"/>
      <c r="BY115" s="123"/>
      <c r="BZ115" s="123"/>
      <c r="CA115" s="123"/>
      <c r="CB115" s="123"/>
      <c r="CC115" s="123"/>
      <c r="CD115" s="123"/>
      <c r="CE115" s="123"/>
      <c r="CF115" s="123"/>
    </row>
    <row r="116" spans="1:84" s="101" customFormat="1" x14ac:dyDescent="0.25">
      <c r="A116" s="104"/>
      <c r="B116" s="104"/>
      <c r="C116" s="104"/>
      <c r="D116" s="117"/>
      <c r="E116" s="102"/>
      <c r="F116" s="102"/>
      <c r="G116" s="102"/>
      <c r="H116" s="102"/>
      <c r="I116" s="102"/>
      <c r="J116" s="102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  <c r="BE116" s="123"/>
      <c r="BF116" s="123"/>
      <c r="BG116" s="123"/>
      <c r="BH116" s="123"/>
      <c r="BI116" s="123"/>
      <c r="BJ116" s="123"/>
      <c r="BK116" s="123"/>
      <c r="BL116" s="123"/>
      <c r="BM116" s="123"/>
      <c r="BN116" s="123"/>
      <c r="BO116" s="123"/>
      <c r="BP116" s="123"/>
      <c r="BQ116" s="123"/>
      <c r="BR116" s="123"/>
      <c r="BS116" s="123"/>
      <c r="BT116" s="123"/>
      <c r="BU116" s="123"/>
      <c r="BV116" s="123"/>
      <c r="BW116" s="123"/>
      <c r="BX116" s="123"/>
      <c r="BY116" s="123"/>
      <c r="BZ116" s="123"/>
      <c r="CA116" s="123"/>
      <c r="CB116" s="123"/>
      <c r="CC116" s="123"/>
      <c r="CD116" s="123"/>
      <c r="CE116" s="123"/>
      <c r="CF116" s="123"/>
    </row>
    <row r="117" spans="1:84" s="101" customFormat="1" x14ac:dyDescent="0.25">
      <c r="A117" s="104"/>
      <c r="B117" s="104"/>
      <c r="C117" s="104"/>
      <c r="D117" s="117"/>
      <c r="E117" s="102"/>
      <c r="F117" s="102"/>
      <c r="G117" s="102"/>
      <c r="H117" s="102"/>
      <c r="I117" s="102"/>
      <c r="J117" s="102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123"/>
      <c r="AP117" s="123"/>
      <c r="AQ117" s="123"/>
      <c r="AR117" s="123"/>
      <c r="AS117" s="123"/>
      <c r="AT117" s="123"/>
      <c r="AU117" s="123"/>
      <c r="AV117" s="123"/>
      <c r="AW117" s="123"/>
      <c r="AX117" s="123"/>
      <c r="AY117" s="123"/>
      <c r="AZ117" s="123"/>
      <c r="BA117" s="123"/>
      <c r="BB117" s="123"/>
      <c r="BC117" s="123"/>
      <c r="BD117" s="123"/>
      <c r="BE117" s="123"/>
      <c r="BF117" s="123"/>
      <c r="BG117" s="123"/>
      <c r="BH117" s="123"/>
      <c r="BI117" s="123"/>
      <c r="BJ117" s="123"/>
      <c r="BK117" s="123"/>
      <c r="BL117" s="123"/>
      <c r="BM117" s="123"/>
      <c r="BN117" s="123"/>
      <c r="BO117" s="123"/>
      <c r="BP117" s="123"/>
      <c r="BQ117" s="123"/>
      <c r="BR117" s="123"/>
      <c r="BS117" s="123"/>
      <c r="BT117" s="123"/>
      <c r="BU117" s="123"/>
      <c r="BV117" s="123"/>
      <c r="BW117" s="123"/>
      <c r="BX117" s="123"/>
      <c r="BY117" s="123"/>
      <c r="BZ117" s="123"/>
      <c r="CA117" s="123"/>
      <c r="CB117" s="123"/>
      <c r="CC117" s="123"/>
      <c r="CD117" s="123"/>
      <c r="CE117" s="123"/>
      <c r="CF117" s="123"/>
    </row>
    <row r="118" spans="1:84" s="101" customFormat="1" x14ac:dyDescent="0.25">
      <c r="A118" s="104"/>
      <c r="B118" s="104"/>
      <c r="C118" s="104"/>
      <c r="D118" s="117"/>
      <c r="E118" s="102"/>
      <c r="F118" s="102"/>
      <c r="G118" s="102"/>
      <c r="H118" s="102"/>
      <c r="I118" s="102"/>
      <c r="J118" s="102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123"/>
      <c r="AP118" s="123"/>
      <c r="AQ118" s="123"/>
      <c r="AR118" s="123"/>
      <c r="AS118" s="123"/>
      <c r="AT118" s="123"/>
      <c r="AU118" s="123"/>
      <c r="AV118" s="123"/>
      <c r="AW118" s="123"/>
      <c r="AX118" s="123"/>
      <c r="AY118" s="123"/>
      <c r="AZ118" s="123"/>
      <c r="BA118" s="123"/>
      <c r="BB118" s="123"/>
      <c r="BC118" s="123"/>
      <c r="BD118" s="123"/>
      <c r="BE118" s="123"/>
      <c r="BF118" s="123"/>
      <c r="BG118" s="123"/>
      <c r="BH118" s="123"/>
      <c r="BI118" s="123"/>
      <c r="BJ118" s="123"/>
      <c r="BK118" s="123"/>
      <c r="BL118" s="123"/>
      <c r="BM118" s="123"/>
      <c r="BN118" s="123"/>
      <c r="BO118" s="123"/>
      <c r="BP118" s="123"/>
      <c r="BQ118" s="123"/>
      <c r="BR118" s="123"/>
      <c r="BS118" s="123"/>
      <c r="BT118" s="123"/>
      <c r="BU118" s="123"/>
      <c r="BV118" s="123"/>
      <c r="BW118" s="123"/>
      <c r="BX118" s="123"/>
      <c r="BY118" s="123"/>
      <c r="BZ118" s="123"/>
      <c r="CA118" s="123"/>
      <c r="CB118" s="123"/>
      <c r="CC118" s="123"/>
      <c r="CD118" s="123"/>
      <c r="CE118" s="123"/>
      <c r="CF118" s="123"/>
    </row>
    <row r="119" spans="1:84" s="101" customFormat="1" x14ac:dyDescent="0.25">
      <c r="A119" s="104"/>
      <c r="B119" s="104"/>
      <c r="C119" s="104"/>
      <c r="D119" s="117"/>
      <c r="E119" s="102"/>
      <c r="F119" s="102"/>
      <c r="G119" s="102"/>
      <c r="H119" s="102"/>
      <c r="I119" s="102"/>
      <c r="J119" s="102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  <c r="BE119" s="123"/>
      <c r="BF119" s="123"/>
      <c r="BG119" s="123"/>
      <c r="BH119" s="123"/>
      <c r="BI119" s="123"/>
      <c r="BJ119" s="123"/>
      <c r="BK119" s="123"/>
      <c r="BL119" s="123"/>
      <c r="BM119" s="123"/>
      <c r="BN119" s="123"/>
      <c r="BO119" s="123"/>
      <c r="BP119" s="123"/>
      <c r="BQ119" s="123"/>
      <c r="BR119" s="123"/>
      <c r="BS119" s="123"/>
      <c r="BT119" s="123"/>
      <c r="BU119" s="123"/>
      <c r="BV119" s="123"/>
      <c r="BW119" s="123"/>
      <c r="BX119" s="123"/>
      <c r="BY119" s="123"/>
      <c r="BZ119" s="123"/>
      <c r="CA119" s="123"/>
      <c r="CB119" s="123"/>
      <c r="CC119" s="123"/>
      <c r="CD119" s="123"/>
      <c r="CE119" s="123"/>
      <c r="CF119" s="123"/>
    </row>
    <row r="120" spans="1:84" s="101" customFormat="1" x14ac:dyDescent="0.25">
      <c r="A120" s="104"/>
      <c r="B120" s="104"/>
      <c r="C120" s="104"/>
      <c r="D120" s="117"/>
      <c r="E120" s="102"/>
      <c r="F120" s="102"/>
      <c r="G120" s="102"/>
      <c r="H120" s="102"/>
      <c r="I120" s="102"/>
      <c r="J120" s="102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3"/>
      <c r="BC120" s="123"/>
      <c r="BD120" s="123"/>
      <c r="BE120" s="123"/>
      <c r="BF120" s="123"/>
      <c r="BG120" s="123"/>
      <c r="BH120" s="123"/>
      <c r="BI120" s="123"/>
      <c r="BJ120" s="123"/>
      <c r="BK120" s="123"/>
      <c r="BL120" s="123"/>
      <c r="BM120" s="123"/>
      <c r="BN120" s="123"/>
      <c r="BO120" s="123"/>
      <c r="BP120" s="123"/>
      <c r="BQ120" s="123"/>
      <c r="BR120" s="123"/>
      <c r="BS120" s="123"/>
      <c r="BT120" s="123"/>
      <c r="BU120" s="123"/>
      <c r="BV120" s="123"/>
      <c r="BW120" s="123"/>
      <c r="BX120" s="123"/>
      <c r="BY120" s="123"/>
      <c r="BZ120" s="123"/>
      <c r="CA120" s="123"/>
      <c r="CB120" s="123"/>
      <c r="CC120" s="123"/>
      <c r="CD120" s="123"/>
      <c r="CE120" s="123"/>
      <c r="CF120" s="123"/>
    </row>
    <row r="121" spans="1:84" s="101" customFormat="1" x14ac:dyDescent="0.25">
      <c r="A121" s="104"/>
      <c r="B121" s="104"/>
      <c r="C121" s="104"/>
      <c r="D121" s="117"/>
      <c r="E121" s="102"/>
      <c r="F121" s="102"/>
      <c r="G121" s="102"/>
      <c r="H121" s="102"/>
      <c r="I121" s="102"/>
      <c r="J121" s="102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3"/>
      <c r="AZ121" s="123"/>
      <c r="BA121" s="123"/>
      <c r="BB121" s="123"/>
      <c r="BC121" s="123"/>
      <c r="BD121" s="123"/>
      <c r="BE121" s="123"/>
      <c r="BF121" s="123"/>
      <c r="BG121" s="123"/>
      <c r="BH121" s="123"/>
      <c r="BI121" s="123"/>
      <c r="BJ121" s="123"/>
      <c r="BK121" s="123"/>
      <c r="BL121" s="123"/>
      <c r="BM121" s="123"/>
      <c r="BN121" s="123"/>
      <c r="BO121" s="123"/>
      <c r="BP121" s="123"/>
      <c r="BQ121" s="123"/>
      <c r="BR121" s="123"/>
      <c r="BS121" s="123"/>
      <c r="BT121" s="123"/>
      <c r="BU121" s="123"/>
      <c r="BV121" s="123"/>
      <c r="BW121" s="123"/>
      <c r="BX121" s="123"/>
      <c r="BY121" s="123"/>
      <c r="BZ121" s="123"/>
      <c r="CA121" s="123"/>
      <c r="CB121" s="123"/>
      <c r="CC121" s="123"/>
      <c r="CD121" s="123"/>
      <c r="CE121" s="123"/>
      <c r="CF121" s="123"/>
    </row>
    <row r="122" spans="1:84" s="101" customFormat="1" x14ac:dyDescent="0.25">
      <c r="A122" s="104"/>
      <c r="B122" s="104"/>
      <c r="C122" s="104"/>
      <c r="D122" s="117"/>
      <c r="E122" s="102"/>
      <c r="F122" s="102"/>
      <c r="G122" s="102"/>
      <c r="H122" s="102"/>
      <c r="I122" s="102"/>
      <c r="J122" s="102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23"/>
      <c r="AP122" s="123"/>
      <c r="AQ122" s="123"/>
      <c r="AR122" s="123"/>
      <c r="AS122" s="123"/>
      <c r="AT122" s="123"/>
      <c r="AU122" s="123"/>
      <c r="AV122" s="123"/>
      <c r="AW122" s="123"/>
      <c r="AX122" s="123"/>
      <c r="AY122" s="123"/>
      <c r="AZ122" s="123"/>
      <c r="BA122" s="123"/>
      <c r="BB122" s="123"/>
      <c r="BC122" s="123"/>
      <c r="BD122" s="123"/>
      <c r="BE122" s="123"/>
      <c r="BF122" s="123"/>
      <c r="BG122" s="123"/>
      <c r="BH122" s="123"/>
      <c r="BI122" s="123"/>
      <c r="BJ122" s="123"/>
      <c r="BK122" s="123"/>
      <c r="BL122" s="123"/>
      <c r="BM122" s="123"/>
      <c r="BN122" s="123"/>
      <c r="BO122" s="123"/>
      <c r="BP122" s="123"/>
      <c r="BQ122" s="123"/>
      <c r="BR122" s="123"/>
      <c r="BS122" s="123"/>
      <c r="BT122" s="123"/>
      <c r="BU122" s="123"/>
      <c r="BV122" s="123"/>
      <c r="BW122" s="123"/>
      <c r="BX122" s="123"/>
      <c r="BY122" s="123"/>
      <c r="BZ122" s="123"/>
      <c r="CA122" s="123"/>
      <c r="CB122" s="123"/>
      <c r="CC122" s="123"/>
      <c r="CD122" s="123"/>
      <c r="CE122" s="123"/>
      <c r="CF122" s="123"/>
    </row>
    <row r="123" spans="1:84" s="101" customFormat="1" x14ac:dyDescent="0.25">
      <c r="A123" s="104"/>
      <c r="B123" s="104"/>
      <c r="C123" s="104"/>
      <c r="D123" s="117"/>
      <c r="E123" s="102"/>
      <c r="F123" s="102"/>
      <c r="G123" s="102"/>
      <c r="H123" s="102"/>
      <c r="I123" s="102"/>
      <c r="J123" s="102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123"/>
      <c r="AP123" s="123"/>
      <c r="AQ123" s="123"/>
      <c r="AR123" s="123"/>
      <c r="AS123" s="123"/>
      <c r="AT123" s="123"/>
      <c r="AU123" s="123"/>
      <c r="AV123" s="123"/>
      <c r="AW123" s="123"/>
      <c r="AX123" s="123"/>
      <c r="AY123" s="123"/>
      <c r="AZ123" s="123"/>
      <c r="BA123" s="123"/>
      <c r="BB123" s="123"/>
      <c r="BC123" s="123"/>
      <c r="BD123" s="123"/>
      <c r="BE123" s="123"/>
      <c r="BF123" s="123"/>
      <c r="BG123" s="123"/>
      <c r="BH123" s="123"/>
      <c r="BI123" s="123"/>
      <c r="BJ123" s="123"/>
      <c r="BK123" s="123"/>
      <c r="BL123" s="123"/>
      <c r="BM123" s="123"/>
      <c r="BN123" s="123"/>
      <c r="BO123" s="123"/>
      <c r="BP123" s="123"/>
      <c r="BQ123" s="123"/>
      <c r="BR123" s="123"/>
      <c r="BS123" s="123"/>
      <c r="BT123" s="123"/>
      <c r="BU123" s="123"/>
      <c r="BV123" s="123"/>
      <c r="BW123" s="123"/>
      <c r="BX123" s="123"/>
      <c r="BY123" s="123"/>
      <c r="BZ123" s="123"/>
      <c r="CA123" s="123"/>
      <c r="CB123" s="123"/>
      <c r="CC123" s="123"/>
      <c r="CD123" s="123"/>
      <c r="CE123" s="123"/>
      <c r="CF123" s="123"/>
    </row>
    <row r="124" spans="1:84" s="101" customFormat="1" x14ac:dyDescent="0.25">
      <c r="A124" s="104"/>
      <c r="B124" s="104"/>
      <c r="C124" s="104"/>
      <c r="D124" s="117"/>
      <c r="E124" s="102"/>
      <c r="F124" s="102"/>
      <c r="G124" s="102"/>
      <c r="H124" s="102"/>
      <c r="I124" s="102"/>
      <c r="J124" s="102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3"/>
      <c r="BF124" s="123"/>
      <c r="BG124" s="123"/>
      <c r="BH124" s="123"/>
      <c r="BI124" s="123"/>
      <c r="BJ124" s="123"/>
      <c r="BK124" s="123"/>
      <c r="BL124" s="123"/>
      <c r="BM124" s="123"/>
      <c r="BN124" s="123"/>
      <c r="BO124" s="123"/>
      <c r="BP124" s="123"/>
      <c r="BQ124" s="123"/>
      <c r="BR124" s="123"/>
      <c r="BS124" s="123"/>
      <c r="BT124" s="123"/>
      <c r="BU124" s="123"/>
      <c r="BV124" s="123"/>
      <c r="BW124" s="123"/>
      <c r="BX124" s="123"/>
      <c r="BY124" s="123"/>
      <c r="BZ124" s="123"/>
      <c r="CA124" s="123"/>
      <c r="CB124" s="123"/>
      <c r="CC124" s="123"/>
      <c r="CD124" s="123"/>
      <c r="CE124" s="123"/>
      <c r="CF124" s="123"/>
    </row>
    <row r="125" spans="1:84" s="101" customFormat="1" x14ac:dyDescent="0.25">
      <c r="A125" s="104"/>
      <c r="B125" s="104"/>
      <c r="C125" s="104"/>
      <c r="D125" s="117"/>
      <c r="E125" s="102"/>
      <c r="F125" s="102"/>
      <c r="G125" s="102"/>
      <c r="H125" s="102"/>
      <c r="I125" s="102"/>
      <c r="J125" s="102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123"/>
      <c r="AP125" s="123"/>
      <c r="AQ125" s="123"/>
      <c r="AR125" s="123"/>
      <c r="AS125" s="123"/>
      <c r="AT125" s="123"/>
      <c r="AU125" s="123"/>
      <c r="AV125" s="123"/>
      <c r="AW125" s="123"/>
      <c r="AX125" s="123"/>
      <c r="AY125" s="123"/>
      <c r="AZ125" s="123"/>
      <c r="BA125" s="123"/>
      <c r="BB125" s="123"/>
      <c r="BC125" s="123"/>
      <c r="BD125" s="123"/>
      <c r="BE125" s="123"/>
      <c r="BF125" s="123"/>
      <c r="BG125" s="123"/>
      <c r="BH125" s="123"/>
      <c r="BI125" s="123"/>
      <c r="BJ125" s="123"/>
      <c r="BK125" s="123"/>
      <c r="BL125" s="123"/>
      <c r="BM125" s="123"/>
      <c r="BN125" s="123"/>
      <c r="BO125" s="123"/>
      <c r="BP125" s="123"/>
      <c r="BQ125" s="123"/>
      <c r="BR125" s="123"/>
      <c r="BS125" s="123"/>
      <c r="BT125" s="123"/>
      <c r="BU125" s="123"/>
      <c r="BV125" s="123"/>
      <c r="BW125" s="123"/>
      <c r="BX125" s="123"/>
      <c r="BY125" s="123"/>
      <c r="BZ125" s="123"/>
      <c r="CA125" s="123"/>
      <c r="CB125" s="123"/>
      <c r="CC125" s="123"/>
      <c r="CD125" s="123"/>
      <c r="CE125" s="123"/>
      <c r="CF125" s="123"/>
    </row>
    <row r="126" spans="1:84" s="101" customFormat="1" x14ac:dyDescent="0.25">
      <c r="A126" s="104"/>
      <c r="B126" s="104"/>
      <c r="C126" s="104"/>
      <c r="D126" s="117"/>
      <c r="E126" s="102"/>
      <c r="F126" s="102"/>
      <c r="G126" s="102"/>
      <c r="H126" s="102"/>
      <c r="I126" s="102"/>
      <c r="J126" s="102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123"/>
      <c r="AP126" s="123"/>
      <c r="AQ126" s="123"/>
      <c r="AR126" s="123"/>
      <c r="AS126" s="123"/>
      <c r="AT126" s="123"/>
      <c r="AU126" s="123"/>
      <c r="AV126" s="123"/>
      <c r="AW126" s="123"/>
      <c r="AX126" s="123"/>
      <c r="AY126" s="123"/>
      <c r="AZ126" s="123"/>
      <c r="BA126" s="123"/>
      <c r="BB126" s="123"/>
      <c r="BC126" s="123"/>
      <c r="BD126" s="123"/>
      <c r="BE126" s="123"/>
      <c r="BF126" s="123"/>
      <c r="BG126" s="123"/>
      <c r="BH126" s="123"/>
      <c r="BI126" s="123"/>
      <c r="BJ126" s="123"/>
      <c r="BK126" s="123"/>
      <c r="BL126" s="123"/>
      <c r="BM126" s="123"/>
      <c r="BN126" s="123"/>
      <c r="BO126" s="123"/>
      <c r="BP126" s="123"/>
      <c r="BQ126" s="123"/>
      <c r="BR126" s="123"/>
      <c r="BS126" s="123"/>
      <c r="BT126" s="123"/>
      <c r="BU126" s="123"/>
      <c r="BV126" s="123"/>
      <c r="BW126" s="123"/>
      <c r="BX126" s="123"/>
      <c r="BY126" s="123"/>
      <c r="BZ126" s="123"/>
      <c r="CA126" s="123"/>
      <c r="CB126" s="123"/>
      <c r="CC126" s="123"/>
      <c r="CD126" s="123"/>
      <c r="CE126" s="123"/>
      <c r="CF126" s="123"/>
    </row>
    <row r="127" spans="1:84" s="101" customFormat="1" x14ac:dyDescent="0.25">
      <c r="A127" s="104"/>
      <c r="B127" s="104"/>
      <c r="C127" s="104"/>
      <c r="D127" s="117"/>
      <c r="E127" s="102"/>
      <c r="F127" s="102"/>
      <c r="G127" s="102"/>
      <c r="H127" s="102"/>
      <c r="I127" s="102"/>
      <c r="J127" s="102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  <c r="BA127" s="123"/>
      <c r="BB127" s="123"/>
      <c r="BC127" s="123"/>
      <c r="BD127" s="123"/>
      <c r="BE127" s="123"/>
      <c r="BF127" s="123"/>
      <c r="BG127" s="123"/>
      <c r="BH127" s="123"/>
      <c r="BI127" s="123"/>
      <c r="BJ127" s="123"/>
      <c r="BK127" s="123"/>
      <c r="BL127" s="123"/>
      <c r="BM127" s="123"/>
      <c r="BN127" s="123"/>
      <c r="BO127" s="123"/>
      <c r="BP127" s="123"/>
      <c r="BQ127" s="123"/>
      <c r="BR127" s="123"/>
      <c r="BS127" s="123"/>
      <c r="BT127" s="123"/>
      <c r="BU127" s="123"/>
      <c r="BV127" s="123"/>
      <c r="BW127" s="123"/>
      <c r="BX127" s="123"/>
      <c r="BY127" s="123"/>
      <c r="BZ127" s="123"/>
      <c r="CA127" s="123"/>
      <c r="CB127" s="123"/>
      <c r="CC127" s="123"/>
      <c r="CD127" s="123"/>
      <c r="CE127" s="123"/>
      <c r="CF127" s="123"/>
    </row>
    <row r="128" spans="1:84" s="101" customFormat="1" x14ac:dyDescent="0.25">
      <c r="A128" s="104"/>
      <c r="B128" s="104"/>
      <c r="C128" s="104"/>
      <c r="D128" s="117"/>
      <c r="E128" s="102"/>
      <c r="F128" s="102"/>
      <c r="G128" s="102"/>
      <c r="H128" s="102"/>
      <c r="I128" s="102"/>
      <c r="J128" s="102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3"/>
      <c r="AZ128" s="123"/>
      <c r="BA128" s="123"/>
      <c r="BB128" s="123"/>
      <c r="BC128" s="123"/>
      <c r="BD128" s="123"/>
      <c r="BE128" s="123"/>
      <c r="BF128" s="123"/>
      <c r="BG128" s="123"/>
      <c r="BH128" s="123"/>
      <c r="BI128" s="123"/>
      <c r="BJ128" s="123"/>
      <c r="BK128" s="123"/>
      <c r="BL128" s="123"/>
      <c r="BM128" s="123"/>
      <c r="BN128" s="123"/>
      <c r="BO128" s="123"/>
      <c r="BP128" s="123"/>
      <c r="BQ128" s="123"/>
      <c r="BR128" s="123"/>
      <c r="BS128" s="123"/>
      <c r="BT128" s="123"/>
      <c r="BU128" s="123"/>
      <c r="BV128" s="123"/>
      <c r="BW128" s="123"/>
      <c r="BX128" s="123"/>
      <c r="BY128" s="123"/>
      <c r="BZ128" s="123"/>
      <c r="CA128" s="123"/>
      <c r="CB128" s="123"/>
      <c r="CC128" s="123"/>
      <c r="CD128" s="123"/>
      <c r="CE128" s="123"/>
      <c r="CF128" s="123"/>
    </row>
    <row r="129" spans="1:84" s="101" customFormat="1" x14ac:dyDescent="0.25">
      <c r="A129" s="104"/>
      <c r="B129" s="104"/>
      <c r="C129" s="104"/>
      <c r="D129" s="117"/>
      <c r="E129" s="102"/>
      <c r="F129" s="102"/>
      <c r="G129" s="102"/>
      <c r="H129" s="102"/>
      <c r="I129" s="102"/>
      <c r="J129" s="102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  <c r="BA129" s="123"/>
      <c r="BB129" s="123"/>
      <c r="BC129" s="123"/>
      <c r="BD129" s="123"/>
      <c r="BE129" s="123"/>
      <c r="BF129" s="123"/>
      <c r="BG129" s="123"/>
      <c r="BH129" s="123"/>
      <c r="BI129" s="123"/>
      <c r="BJ129" s="123"/>
      <c r="BK129" s="123"/>
      <c r="BL129" s="123"/>
      <c r="BM129" s="123"/>
      <c r="BN129" s="123"/>
      <c r="BO129" s="123"/>
      <c r="BP129" s="123"/>
      <c r="BQ129" s="123"/>
      <c r="BR129" s="123"/>
      <c r="BS129" s="123"/>
      <c r="BT129" s="123"/>
      <c r="BU129" s="123"/>
      <c r="BV129" s="123"/>
      <c r="BW129" s="123"/>
      <c r="BX129" s="123"/>
      <c r="BY129" s="123"/>
      <c r="BZ129" s="123"/>
      <c r="CA129" s="123"/>
      <c r="CB129" s="123"/>
      <c r="CC129" s="123"/>
      <c r="CD129" s="123"/>
      <c r="CE129" s="123"/>
      <c r="CF129" s="123"/>
    </row>
    <row r="130" spans="1:84" s="101" customFormat="1" x14ac:dyDescent="0.25">
      <c r="A130" s="104"/>
      <c r="B130" s="104"/>
      <c r="C130" s="104"/>
      <c r="D130" s="117"/>
      <c r="E130" s="102"/>
      <c r="F130" s="102"/>
      <c r="G130" s="102"/>
      <c r="H130" s="102"/>
      <c r="I130" s="102"/>
      <c r="J130" s="102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123"/>
      <c r="AP130" s="123"/>
      <c r="AQ130" s="123"/>
      <c r="AR130" s="123"/>
      <c r="AS130" s="123"/>
      <c r="AT130" s="123"/>
      <c r="AU130" s="123"/>
      <c r="AV130" s="123"/>
      <c r="AW130" s="123"/>
      <c r="AX130" s="123"/>
      <c r="AY130" s="123"/>
      <c r="AZ130" s="123"/>
      <c r="BA130" s="123"/>
      <c r="BB130" s="123"/>
      <c r="BC130" s="123"/>
      <c r="BD130" s="123"/>
      <c r="BE130" s="123"/>
      <c r="BF130" s="123"/>
      <c r="BG130" s="123"/>
      <c r="BH130" s="123"/>
      <c r="BI130" s="123"/>
      <c r="BJ130" s="123"/>
      <c r="BK130" s="123"/>
      <c r="BL130" s="123"/>
      <c r="BM130" s="123"/>
      <c r="BN130" s="123"/>
      <c r="BO130" s="123"/>
      <c r="BP130" s="123"/>
      <c r="BQ130" s="123"/>
      <c r="BR130" s="123"/>
      <c r="BS130" s="123"/>
      <c r="BT130" s="123"/>
      <c r="BU130" s="123"/>
      <c r="BV130" s="123"/>
      <c r="BW130" s="123"/>
      <c r="BX130" s="123"/>
      <c r="BY130" s="123"/>
      <c r="BZ130" s="123"/>
      <c r="CA130" s="123"/>
      <c r="CB130" s="123"/>
      <c r="CC130" s="123"/>
      <c r="CD130" s="123"/>
      <c r="CE130" s="123"/>
      <c r="CF130" s="123"/>
    </row>
    <row r="131" spans="1:84" s="101" customFormat="1" x14ac:dyDescent="0.25">
      <c r="A131" s="104"/>
      <c r="B131" s="104"/>
      <c r="C131" s="104"/>
      <c r="D131" s="117"/>
      <c r="E131" s="102"/>
      <c r="F131" s="102"/>
      <c r="G131" s="102"/>
      <c r="H131" s="102"/>
      <c r="I131" s="102"/>
      <c r="J131" s="102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123"/>
      <c r="AP131" s="123"/>
      <c r="AQ131" s="123"/>
      <c r="AR131" s="123"/>
      <c r="AS131" s="123"/>
      <c r="AT131" s="123"/>
      <c r="AU131" s="123"/>
      <c r="AV131" s="123"/>
      <c r="AW131" s="123"/>
      <c r="AX131" s="123"/>
      <c r="AY131" s="123"/>
      <c r="AZ131" s="123"/>
      <c r="BA131" s="123"/>
      <c r="BB131" s="123"/>
      <c r="BC131" s="123"/>
      <c r="BD131" s="123"/>
      <c r="BE131" s="123"/>
      <c r="BF131" s="123"/>
      <c r="BG131" s="123"/>
      <c r="BH131" s="123"/>
      <c r="BI131" s="123"/>
      <c r="BJ131" s="123"/>
      <c r="BK131" s="123"/>
      <c r="BL131" s="123"/>
      <c r="BM131" s="123"/>
      <c r="BN131" s="123"/>
      <c r="BO131" s="123"/>
      <c r="BP131" s="123"/>
      <c r="BQ131" s="123"/>
      <c r="BR131" s="123"/>
      <c r="BS131" s="123"/>
      <c r="BT131" s="123"/>
      <c r="BU131" s="123"/>
      <c r="BV131" s="123"/>
      <c r="BW131" s="123"/>
      <c r="BX131" s="123"/>
      <c r="BY131" s="123"/>
      <c r="BZ131" s="123"/>
      <c r="CA131" s="123"/>
      <c r="CB131" s="123"/>
      <c r="CC131" s="123"/>
      <c r="CD131" s="123"/>
      <c r="CE131" s="123"/>
      <c r="CF131" s="123"/>
    </row>
    <row r="132" spans="1:84" s="101" customFormat="1" x14ac:dyDescent="0.25">
      <c r="A132" s="104"/>
      <c r="B132" s="104"/>
      <c r="C132" s="104"/>
      <c r="D132" s="117"/>
      <c r="E132" s="102"/>
      <c r="F132" s="102"/>
      <c r="G132" s="102"/>
      <c r="H132" s="102"/>
      <c r="I132" s="102"/>
      <c r="J132" s="102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123"/>
      <c r="AP132" s="123"/>
      <c r="AQ132" s="123"/>
      <c r="AR132" s="123"/>
      <c r="AS132" s="123"/>
      <c r="AT132" s="123"/>
      <c r="AU132" s="123"/>
      <c r="AV132" s="123"/>
      <c r="AW132" s="123"/>
      <c r="AX132" s="123"/>
      <c r="AY132" s="123"/>
      <c r="AZ132" s="123"/>
      <c r="BA132" s="123"/>
      <c r="BB132" s="123"/>
      <c r="BC132" s="123"/>
      <c r="BD132" s="123"/>
      <c r="BE132" s="123"/>
      <c r="BF132" s="123"/>
      <c r="BG132" s="123"/>
      <c r="BH132" s="123"/>
      <c r="BI132" s="123"/>
      <c r="BJ132" s="123"/>
      <c r="BK132" s="123"/>
      <c r="BL132" s="123"/>
      <c r="BM132" s="123"/>
      <c r="BN132" s="123"/>
      <c r="BO132" s="123"/>
      <c r="BP132" s="123"/>
      <c r="BQ132" s="123"/>
      <c r="BR132" s="123"/>
      <c r="BS132" s="123"/>
      <c r="BT132" s="123"/>
      <c r="BU132" s="123"/>
      <c r="BV132" s="123"/>
      <c r="BW132" s="123"/>
      <c r="BX132" s="123"/>
      <c r="BY132" s="123"/>
      <c r="BZ132" s="123"/>
      <c r="CA132" s="123"/>
      <c r="CB132" s="123"/>
      <c r="CC132" s="123"/>
      <c r="CD132" s="123"/>
      <c r="CE132" s="123"/>
      <c r="CF132" s="123"/>
    </row>
    <row r="133" spans="1:84" s="101" customFormat="1" x14ac:dyDescent="0.25">
      <c r="A133" s="104"/>
      <c r="B133" s="104"/>
      <c r="C133" s="104"/>
      <c r="D133" s="117"/>
      <c r="E133" s="102"/>
      <c r="F133" s="102"/>
      <c r="G133" s="102"/>
      <c r="H133" s="102"/>
      <c r="I133" s="102"/>
      <c r="J133" s="102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123"/>
      <c r="AP133" s="123"/>
      <c r="AQ133" s="123"/>
      <c r="AR133" s="123"/>
      <c r="AS133" s="123"/>
      <c r="AT133" s="123"/>
      <c r="AU133" s="123"/>
      <c r="AV133" s="123"/>
      <c r="AW133" s="123"/>
      <c r="AX133" s="123"/>
      <c r="AY133" s="123"/>
      <c r="AZ133" s="123"/>
      <c r="BA133" s="123"/>
      <c r="BB133" s="123"/>
      <c r="BC133" s="123"/>
      <c r="BD133" s="123"/>
      <c r="BE133" s="123"/>
      <c r="BF133" s="123"/>
      <c r="BG133" s="123"/>
      <c r="BH133" s="123"/>
      <c r="BI133" s="123"/>
      <c r="BJ133" s="123"/>
      <c r="BK133" s="123"/>
      <c r="BL133" s="123"/>
      <c r="BM133" s="123"/>
      <c r="BN133" s="123"/>
      <c r="BO133" s="123"/>
      <c r="BP133" s="123"/>
      <c r="BQ133" s="123"/>
      <c r="BR133" s="123"/>
      <c r="BS133" s="123"/>
      <c r="BT133" s="123"/>
      <c r="BU133" s="123"/>
      <c r="BV133" s="123"/>
      <c r="BW133" s="123"/>
      <c r="BX133" s="123"/>
      <c r="BY133" s="123"/>
      <c r="BZ133" s="123"/>
      <c r="CA133" s="123"/>
      <c r="CB133" s="123"/>
      <c r="CC133" s="123"/>
      <c r="CD133" s="123"/>
      <c r="CE133" s="123"/>
      <c r="CF133" s="123"/>
    </row>
    <row r="134" spans="1:84" s="101" customFormat="1" x14ac:dyDescent="0.25">
      <c r="A134" s="104"/>
      <c r="B134" s="104"/>
      <c r="C134" s="104"/>
      <c r="D134" s="117"/>
      <c r="E134" s="102"/>
      <c r="F134" s="102"/>
      <c r="G134" s="102"/>
      <c r="H134" s="102"/>
      <c r="I134" s="102"/>
      <c r="J134" s="102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123"/>
      <c r="AP134" s="123"/>
      <c r="AQ134" s="123"/>
      <c r="AR134" s="123"/>
      <c r="AS134" s="123"/>
      <c r="AT134" s="123"/>
      <c r="AU134" s="123"/>
      <c r="AV134" s="123"/>
      <c r="AW134" s="123"/>
      <c r="AX134" s="123"/>
      <c r="AY134" s="123"/>
      <c r="AZ134" s="123"/>
      <c r="BA134" s="123"/>
      <c r="BB134" s="123"/>
      <c r="BC134" s="123"/>
      <c r="BD134" s="123"/>
      <c r="BE134" s="123"/>
      <c r="BF134" s="123"/>
      <c r="BG134" s="123"/>
      <c r="BH134" s="123"/>
      <c r="BI134" s="123"/>
      <c r="BJ134" s="123"/>
      <c r="BK134" s="123"/>
      <c r="BL134" s="123"/>
      <c r="BM134" s="123"/>
      <c r="BN134" s="123"/>
      <c r="BO134" s="123"/>
      <c r="BP134" s="123"/>
      <c r="BQ134" s="123"/>
      <c r="BR134" s="123"/>
      <c r="BS134" s="123"/>
      <c r="BT134" s="123"/>
      <c r="BU134" s="123"/>
      <c r="BV134" s="123"/>
      <c r="BW134" s="123"/>
      <c r="BX134" s="123"/>
      <c r="BY134" s="123"/>
      <c r="BZ134" s="123"/>
      <c r="CA134" s="123"/>
      <c r="CB134" s="123"/>
      <c r="CC134" s="123"/>
      <c r="CD134" s="123"/>
      <c r="CE134" s="123"/>
      <c r="CF134" s="123"/>
    </row>
    <row r="135" spans="1:84" s="101" customFormat="1" x14ac:dyDescent="0.25">
      <c r="A135" s="104"/>
      <c r="B135" s="104"/>
      <c r="C135" s="104"/>
      <c r="D135" s="117"/>
      <c r="E135" s="102"/>
      <c r="F135" s="102"/>
      <c r="G135" s="102"/>
      <c r="H135" s="102"/>
      <c r="I135" s="102"/>
      <c r="J135" s="102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123"/>
      <c r="AP135" s="123"/>
      <c r="AQ135" s="123"/>
      <c r="AR135" s="123"/>
      <c r="AS135" s="123"/>
      <c r="AT135" s="123"/>
      <c r="AU135" s="123"/>
      <c r="AV135" s="123"/>
      <c r="AW135" s="123"/>
      <c r="AX135" s="123"/>
      <c r="AY135" s="123"/>
      <c r="AZ135" s="123"/>
      <c r="BA135" s="123"/>
      <c r="BB135" s="123"/>
      <c r="BC135" s="123"/>
      <c r="BD135" s="123"/>
      <c r="BE135" s="123"/>
      <c r="BF135" s="123"/>
      <c r="BG135" s="123"/>
      <c r="BH135" s="123"/>
      <c r="BI135" s="123"/>
      <c r="BJ135" s="123"/>
      <c r="BK135" s="123"/>
      <c r="BL135" s="123"/>
      <c r="BM135" s="123"/>
      <c r="BN135" s="123"/>
      <c r="BO135" s="123"/>
      <c r="BP135" s="123"/>
      <c r="BQ135" s="123"/>
      <c r="BR135" s="123"/>
      <c r="BS135" s="123"/>
      <c r="BT135" s="123"/>
      <c r="BU135" s="123"/>
      <c r="BV135" s="123"/>
      <c r="BW135" s="123"/>
      <c r="BX135" s="123"/>
      <c r="BY135" s="123"/>
      <c r="BZ135" s="123"/>
      <c r="CA135" s="123"/>
      <c r="CB135" s="123"/>
      <c r="CC135" s="123"/>
      <c r="CD135" s="123"/>
      <c r="CE135" s="123"/>
      <c r="CF135" s="123"/>
    </row>
    <row r="136" spans="1:84" s="101" customFormat="1" x14ac:dyDescent="0.25">
      <c r="A136" s="104"/>
      <c r="B136" s="104"/>
      <c r="C136" s="104"/>
      <c r="D136" s="117"/>
      <c r="E136" s="102"/>
      <c r="F136" s="102"/>
      <c r="G136" s="102"/>
      <c r="H136" s="102"/>
      <c r="I136" s="102"/>
      <c r="J136" s="102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23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123"/>
      <c r="AP136" s="123"/>
      <c r="AQ136" s="123"/>
      <c r="AR136" s="123"/>
      <c r="AS136" s="123"/>
      <c r="AT136" s="123"/>
      <c r="AU136" s="123"/>
      <c r="AV136" s="123"/>
      <c r="AW136" s="123"/>
      <c r="AX136" s="123"/>
      <c r="AY136" s="123"/>
      <c r="AZ136" s="123"/>
      <c r="BA136" s="123"/>
      <c r="BB136" s="123"/>
      <c r="BC136" s="123"/>
      <c r="BD136" s="123"/>
      <c r="BE136" s="123"/>
      <c r="BF136" s="123"/>
      <c r="BG136" s="123"/>
      <c r="BH136" s="123"/>
      <c r="BI136" s="123"/>
      <c r="BJ136" s="123"/>
      <c r="BK136" s="123"/>
      <c r="BL136" s="123"/>
      <c r="BM136" s="123"/>
      <c r="BN136" s="123"/>
      <c r="BO136" s="123"/>
      <c r="BP136" s="123"/>
      <c r="BQ136" s="123"/>
      <c r="BR136" s="123"/>
      <c r="BS136" s="123"/>
      <c r="BT136" s="123"/>
      <c r="BU136" s="123"/>
      <c r="BV136" s="123"/>
      <c r="BW136" s="123"/>
      <c r="BX136" s="123"/>
      <c r="BY136" s="123"/>
      <c r="BZ136" s="123"/>
      <c r="CA136" s="123"/>
      <c r="CB136" s="123"/>
      <c r="CC136" s="123"/>
      <c r="CD136" s="123"/>
      <c r="CE136" s="123"/>
      <c r="CF136" s="123"/>
    </row>
    <row r="137" spans="1:84" s="101" customFormat="1" x14ac:dyDescent="0.25">
      <c r="A137" s="104"/>
      <c r="B137" s="104"/>
      <c r="C137" s="104"/>
      <c r="D137" s="117"/>
      <c r="E137" s="102"/>
      <c r="F137" s="102"/>
      <c r="G137" s="102"/>
      <c r="H137" s="102"/>
      <c r="I137" s="102"/>
      <c r="J137" s="102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123"/>
      <c r="AP137" s="123"/>
      <c r="AQ137" s="123"/>
      <c r="AR137" s="123"/>
      <c r="AS137" s="123"/>
      <c r="AT137" s="123"/>
      <c r="AU137" s="123"/>
      <c r="AV137" s="123"/>
      <c r="AW137" s="123"/>
      <c r="AX137" s="123"/>
      <c r="AY137" s="123"/>
      <c r="AZ137" s="123"/>
      <c r="BA137" s="123"/>
      <c r="BB137" s="123"/>
      <c r="BC137" s="123"/>
      <c r="BD137" s="123"/>
      <c r="BE137" s="123"/>
      <c r="BF137" s="123"/>
      <c r="BG137" s="123"/>
      <c r="BH137" s="123"/>
      <c r="BI137" s="123"/>
      <c r="BJ137" s="123"/>
      <c r="BK137" s="123"/>
      <c r="BL137" s="123"/>
      <c r="BM137" s="123"/>
      <c r="BN137" s="123"/>
      <c r="BO137" s="123"/>
      <c r="BP137" s="123"/>
      <c r="BQ137" s="123"/>
      <c r="BR137" s="123"/>
      <c r="BS137" s="123"/>
      <c r="BT137" s="123"/>
      <c r="BU137" s="123"/>
      <c r="BV137" s="123"/>
      <c r="BW137" s="123"/>
      <c r="BX137" s="123"/>
      <c r="BY137" s="123"/>
      <c r="BZ137" s="123"/>
      <c r="CA137" s="123"/>
      <c r="CB137" s="123"/>
      <c r="CC137" s="123"/>
      <c r="CD137" s="123"/>
      <c r="CE137" s="123"/>
      <c r="CF137" s="123"/>
    </row>
    <row r="138" spans="1:84" s="101" customFormat="1" x14ac:dyDescent="0.25">
      <c r="A138" s="104"/>
      <c r="B138" s="104"/>
      <c r="C138" s="104"/>
      <c r="D138" s="117"/>
      <c r="E138" s="102"/>
      <c r="F138" s="102"/>
      <c r="G138" s="102"/>
      <c r="H138" s="102"/>
      <c r="I138" s="102"/>
      <c r="J138" s="102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123"/>
      <c r="AP138" s="123"/>
      <c r="AQ138" s="123"/>
      <c r="AR138" s="123"/>
      <c r="AS138" s="123"/>
      <c r="AT138" s="123"/>
      <c r="AU138" s="123"/>
      <c r="AV138" s="123"/>
      <c r="AW138" s="123"/>
      <c r="AX138" s="123"/>
      <c r="AY138" s="123"/>
      <c r="AZ138" s="123"/>
      <c r="BA138" s="123"/>
      <c r="BB138" s="123"/>
      <c r="BC138" s="123"/>
      <c r="BD138" s="123"/>
      <c r="BE138" s="123"/>
      <c r="BF138" s="123"/>
      <c r="BG138" s="123"/>
      <c r="BH138" s="123"/>
      <c r="BI138" s="123"/>
      <c r="BJ138" s="123"/>
      <c r="BK138" s="123"/>
      <c r="BL138" s="123"/>
      <c r="BM138" s="123"/>
      <c r="BN138" s="123"/>
      <c r="BO138" s="123"/>
      <c r="BP138" s="123"/>
      <c r="BQ138" s="123"/>
      <c r="BR138" s="123"/>
      <c r="BS138" s="123"/>
      <c r="BT138" s="123"/>
      <c r="BU138" s="123"/>
      <c r="BV138" s="123"/>
      <c r="BW138" s="123"/>
      <c r="BX138" s="123"/>
      <c r="BY138" s="123"/>
      <c r="BZ138" s="123"/>
      <c r="CA138" s="123"/>
      <c r="CB138" s="123"/>
      <c r="CC138" s="123"/>
      <c r="CD138" s="123"/>
      <c r="CE138" s="123"/>
      <c r="CF138" s="123"/>
    </row>
    <row r="139" spans="1:84" s="101" customFormat="1" x14ac:dyDescent="0.25">
      <c r="A139" s="104"/>
      <c r="B139" s="104"/>
      <c r="C139" s="104"/>
      <c r="D139" s="117"/>
      <c r="E139" s="102"/>
      <c r="F139" s="102"/>
      <c r="G139" s="102"/>
      <c r="H139" s="102"/>
      <c r="I139" s="102"/>
      <c r="J139" s="102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3"/>
      <c r="AE139" s="123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123"/>
      <c r="AP139" s="123"/>
      <c r="AQ139" s="123"/>
      <c r="AR139" s="123"/>
      <c r="AS139" s="123"/>
      <c r="AT139" s="123"/>
      <c r="AU139" s="123"/>
      <c r="AV139" s="123"/>
      <c r="AW139" s="123"/>
      <c r="AX139" s="123"/>
      <c r="AY139" s="123"/>
      <c r="AZ139" s="123"/>
      <c r="BA139" s="123"/>
      <c r="BB139" s="123"/>
      <c r="BC139" s="123"/>
      <c r="BD139" s="123"/>
      <c r="BE139" s="123"/>
      <c r="BF139" s="123"/>
      <c r="BG139" s="123"/>
      <c r="BH139" s="123"/>
      <c r="BI139" s="123"/>
      <c r="BJ139" s="123"/>
      <c r="BK139" s="123"/>
      <c r="BL139" s="123"/>
      <c r="BM139" s="123"/>
      <c r="BN139" s="123"/>
      <c r="BO139" s="123"/>
      <c r="BP139" s="123"/>
      <c r="BQ139" s="123"/>
      <c r="BR139" s="123"/>
      <c r="BS139" s="123"/>
      <c r="BT139" s="123"/>
      <c r="BU139" s="123"/>
      <c r="BV139" s="123"/>
      <c r="BW139" s="123"/>
      <c r="BX139" s="123"/>
      <c r="BY139" s="123"/>
      <c r="BZ139" s="123"/>
      <c r="CA139" s="123"/>
      <c r="CB139" s="123"/>
      <c r="CC139" s="123"/>
      <c r="CD139" s="123"/>
      <c r="CE139" s="123"/>
      <c r="CF139" s="123"/>
    </row>
    <row r="140" spans="1:84" s="101" customFormat="1" x14ac:dyDescent="0.25">
      <c r="A140" s="104"/>
      <c r="B140" s="104"/>
      <c r="C140" s="104"/>
      <c r="D140" s="117"/>
      <c r="E140" s="102"/>
      <c r="F140" s="102"/>
      <c r="G140" s="102"/>
      <c r="H140" s="102"/>
      <c r="I140" s="102"/>
      <c r="J140" s="102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123"/>
      <c r="AE140" s="123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123"/>
      <c r="AP140" s="123"/>
      <c r="AQ140" s="123"/>
      <c r="AR140" s="123"/>
      <c r="AS140" s="123"/>
      <c r="AT140" s="123"/>
      <c r="AU140" s="123"/>
      <c r="AV140" s="123"/>
      <c r="AW140" s="123"/>
      <c r="AX140" s="123"/>
      <c r="AY140" s="123"/>
      <c r="AZ140" s="123"/>
      <c r="BA140" s="123"/>
      <c r="BB140" s="123"/>
      <c r="BC140" s="123"/>
      <c r="BD140" s="123"/>
      <c r="BE140" s="123"/>
      <c r="BF140" s="123"/>
      <c r="BG140" s="123"/>
      <c r="BH140" s="123"/>
      <c r="BI140" s="123"/>
      <c r="BJ140" s="123"/>
      <c r="BK140" s="123"/>
      <c r="BL140" s="123"/>
      <c r="BM140" s="123"/>
      <c r="BN140" s="123"/>
      <c r="BO140" s="123"/>
      <c r="BP140" s="123"/>
      <c r="BQ140" s="123"/>
      <c r="BR140" s="123"/>
      <c r="BS140" s="123"/>
      <c r="BT140" s="123"/>
      <c r="BU140" s="123"/>
      <c r="BV140" s="123"/>
      <c r="BW140" s="123"/>
      <c r="BX140" s="123"/>
      <c r="BY140" s="123"/>
      <c r="BZ140" s="123"/>
      <c r="CA140" s="123"/>
      <c r="CB140" s="123"/>
      <c r="CC140" s="123"/>
      <c r="CD140" s="123"/>
      <c r="CE140" s="123"/>
      <c r="CF140" s="123"/>
    </row>
    <row r="141" spans="1:84" s="101" customFormat="1" x14ac:dyDescent="0.25">
      <c r="A141" s="104"/>
      <c r="B141" s="104"/>
      <c r="C141" s="104"/>
      <c r="D141" s="117"/>
      <c r="E141" s="102"/>
      <c r="F141" s="102"/>
      <c r="G141" s="102"/>
      <c r="H141" s="102"/>
      <c r="I141" s="102"/>
      <c r="J141" s="102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  <c r="AA141" s="123"/>
      <c r="AB141" s="123"/>
      <c r="AC141" s="123"/>
      <c r="AD141" s="123"/>
      <c r="AE141" s="123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123"/>
      <c r="AP141" s="123"/>
      <c r="AQ141" s="123"/>
      <c r="AR141" s="123"/>
      <c r="AS141" s="123"/>
      <c r="AT141" s="123"/>
      <c r="AU141" s="123"/>
      <c r="AV141" s="123"/>
      <c r="AW141" s="123"/>
      <c r="AX141" s="123"/>
      <c r="AY141" s="123"/>
      <c r="AZ141" s="123"/>
      <c r="BA141" s="123"/>
      <c r="BB141" s="123"/>
      <c r="BC141" s="123"/>
      <c r="BD141" s="123"/>
      <c r="BE141" s="123"/>
      <c r="BF141" s="123"/>
      <c r="BG141" s="123"/>
      <c r="BH141" s="123"/>
      <c r="BI141" s="123"/>
      <c r="BJ141" s="123"/>
      <c r="BK141" s="123"/>
      <c r="BL141" s="123"/>
      <c r="BM141" s="123"/>
      <c r="BN141" s="123"/>
      <c r="BO141" s="123"/>
      <c r="BP141" s="123"/>
      <c r="BQ141" s="123"/>
      <c r="BR141" s="123"/>
      <c r="BS141" s="123"/>
      <c r="BT141" s="123"/>
      <c r="BU141" s="123"/>
      <c r="BV141" s="123"/>
      <c r="BW141" s="123"/>
      <c r="BX141" s="123"/>
      <c r="BY141" s="123"/>
      <c r="BZ141" s="123"/>
      <c r="CA141" s="123"/>
      <c r="CB141" s="123"/>
      <c r="CC141" s="123"/>
      <c r="CD141" s="123"/>
      <c r="CE141" s="123"/>
      <c r="CF141" s="123"/>
    </row>
    <row r="142" spans="1:84" s="101" customFormat="1" x14ac:dyDescent="0.25">
      <c r="A142" s="104"/>
      <c r="B142" s="104"/>
      <c r="C142" s="104"/>
      <c r="D142" s="117"/>
      <c r="E142" s="102"/>
      <c r="F142" s="102"/>
      <c r="G142" s="102"/>
      <c r="H142" s="102"/>
      <c r="I142" s="102"/>
      <c r="J142" s="102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123"/>
      <c r="AP142" s="123"/>
      <c r="AQ142" s="123"/>
      <c r="AR142" s="123"/>
      <c r="AS142" s="123"/>
      <c r="AT142" s="123"/>
      <c r="AU142" s="123"/>
      <c r="AV142" s="123"/>
      <c r="AW142" s="123"/>
      <c r="AX142" s="123"/>
      <c r="AY142" s="123"/>
      <c r="AZ142" s="123"/>
      <c r="BA142" s="123"/>
      <c r="BB142" s="123"/>
      <c r="BC142" s="123"/>
      <c r="BD142" s="123"/>
      <c r="BE142" s="123"/>
      <c r="BF142" s="123"/>
      <c r="BG142" s="123"/>
      <c r="BH142" s="123"/>
      <c r="BI142" s="123"/>
      <c r="BJ142" s="123"/>
      <c r="BK142" s="123"/>
      <c r="BL142" s="123"/>
      <c r="BM142" s="123"/>
      <c r="BN142" s="123"/>
      <c r="BO142" s="123"/>
      <c r="BP142" s="123"/>
      <c r="BQ142" s="123"/>
      <c r="BR142" s="123"/>
      <c r="BS142" s="123"/>
      <c r="BT142" s="123"/>
      <c r="BU142" s="123"/>
      <c r="BV142" s="123"/>
      <c r="BW142" s="123"/>
      <c r="BX142" s="123"/>
      <c r="BY142" s="123"/>
      <c r="BZ142" s="123"/>
      <c r="CA142" s="123"/>
      <c r="CB142" s="123"/>
      <c r="CC142" s="123"/>
      <c r="CD142" s="123"/>
      <c r="CE142" s="123"/>
      <c r="CF142" s="123"/>
    </row>
    <row r="143" spans="1:84" s="101" customFormat="1" x14ac:dyDescent="0.25">
      <c r="A143" s="104"/>
      <c r="B143" s="104"/>
      <c r="C143" s="104"/>
      <c r="D143" s="117"/>
      <c r="E143" s="102"/>
      <c r="F143" s="102"/>
      <c r="G143" s="102"/>
      <c r="H143" s="102"/>
      <c r="I143" s="102"/>
      <c r="J143" s="102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123"/>
      <c r="AP143" s="123"/>
      <c r="AQ143" s="123"/>
      <c r="AR143" s="123"/>
      <c r="AS143" s="123"/>
      <c r="AT143" s="123"/>
      <c r="AU143" s="123"/>
      <c r="AV143" s="123"/>
      <c r="AW143" s="123"/>
      <c r="AX143" s="123"/>
      <c r="AY143" s="123"/>
      <c r="AZ143" s="123"/>
      <c r="BA143" s="123"/>
      <c r="BB143" s="123"/>
      <c r="BC143" s="123"/>
      <c r="BD143" s="123"/>
      <c r="BE143" s="123"/>
      <c r="BF143" s="123"/>
      <c r="BG143" s="123"/>
      <c r="BH143" s="123"/>
      <c r="BI143" s="123"/>
      <c r="BJ143" s="123"/>
      <c r="BK143" s="123"/>
      <c r="BL143" s="123"/>
      <c r="BM143" s="123"/>
      <c r="BN143" s="123"/>
      <c r="BO143" s="123"/>
      <c r="BP143" s="123"/>
      <c r="BQ143" s="123"/>
      <c r="BR143" s="123"/>
      <c r="BS143" s="123"/>
      <c r="BT143" s="123"/>
      <c r="BU143" s="123"/>
      <c r="BV143" s="123"/>
      <c r="BW143" s="123"/>
      <c r="BX143" s="123"/>
      <c r="BY143" s="123"/>
      <c r="BZ143" s="123"/>
      <c r="CA143" s="123"/>
      <c r="CB143" s="123"/>
      <c r="CC143" s="123"/>
      <c r="CD143" s="123"/>
      <c r="CE143" s="123"/>
      <c r="CF143" s="123"/>
    </row>
    <row r="144" spans="1:84" s="101" customFormat="1" x14ac:dyDescent="0.25">
      <c r="A144" s="104"/>
      <c r="B144" s="104"/>
      <c r="C144" s="104"/>
      <c r="D144" s="117"/>
      <c r="E144" s="102"/>
      <c r="F144" s="102"/>
      <c r="G144" s="102"/>
      <c r="H144" s="102"/>
      <c r="I144" s="102"/>
      <c r="J144" s="102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3"/>
      <c r="AE144" s="123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123"/>
      <c r="AP144" s="123"/>
      <c r="AQ144" s="123"/>
      <c r="AR144" s="123"/>
      <c r="AS144" s="123"/>
      <c r="AT144" s="123"/>
      <c r="AU144" s="123"/>
      <c r="AV144" s="123"/>
      <c r="AW144" s="123"/>
      <c r="AX144" s="123"/>
      <c r="AY144" s="123"/>
      <c r="AZ144" s="123"/>
      <c r="BA144" s="123"/>
      <c r="BB144" s="123"/>
      <c r="BC144" s="123"/>
      <c r="BD144" s="123"/>
      <c r="BE144" s="123"/>
      <c r="BF144" s="123"/>
      <c r="BG144" s="123"/>
      <c r="BH144" s="123"/>
      <c r="BI144" s="123"/>
      <c r="BJ144" s="123"/>
      <c r="BK144" s="123"/>
      <c r="BL144" s="123"/>
      <c r="BM144" s="123"/>
      <c r="BN144" s="123"/>
      <c r="BO144" s="123"/>
      <c r="BP144" s="123"/>
      <c r="BQ144" s="123"/>
      <c r="BR144" s="123"/>
      <c r="BS144" s="123"/>
      <c r="BT144" s="123"/>
      <c r="BU144" s="123"/>
      <c r="BV144" s="123"/>
      <c r="BW144" s="123"/>
      <c r="BX144" s="123"/>
      <c r="BY144" s="123"/>
      <c r="BZ144" s="123"/>
      <c r="CA144" s="123"/>
      <c r="CB144" s="123"/>
      <c r="CC144" s="123"/>
      <c r="CD144" s="123"/>
      <c r="CE144" s="123"/>
      <c r="CF144" s="123"/>
    </row>
    <row r="145" spans="1:84" s="101" customFormat="1" x14ac:dyDescent="0.25">
      <c r="A145" s="104"/>
      <c r="B145" s="104"/>
      <c r="C145" s="104"/>
      <c r="D145" s="117"/>
      <c r="E145" s="102"/>
      <c r="F145" s="102"/>
      <c r="G145" s="102"/>
      <c r="H145" s="102"/>
      <c r="I145" s="102"/>
      <c r="J145" s="102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123"/>
      <c r="AP145" s="123"/>
      <c r="AQ145" s="123"/>
      <c r="AR145" s="123"/>
      <c r="AS145" s="123"/>
      <c r="AT145" s="123"/>
      <c r="AU145" s="123"/>
      <c r="AV145" s="123"/>
      <c r="AW145" s="123"/>
      <c r="AX145" s="123"/>
      <c r="AY145" s="123"/>
      <c r="AZ145" s="123"/>
      <c r="BA145" s="123"/>
      <c r="BB145" s="123"/>
      <c r="BC145" s="123"/>
      <c r="BD145" s="123"/>
      <c r="BE145" s="123"/>
      <c r="BF145" s="123"/>
      <c r="BG145" s="123"/>
      <c r="BH145" s="123"/>
      <c r="BI145" s="123"/>
      <c r="BJ145" s="123"/>
      <c r="BK145" s="123"/>
      <c r="BL145" s="123"/>
      <c r="BM145" s="123"/>
      <c r="BN145" s="123"/>
      <c r="BO145" s="123"/>
      <c r="BP145" s="123"/>
      <c r="BQ145" s="123"/>
      <c r="BR145" s="123"/>
      <c r="BS145" s="123"/>
      <c r="BT145" s="123"/>
      <c r="BU145" s="123"/>
      <c r="BV145" s="123"/>
      <c r="BW145" s="123"/>
      <c r="BX145" s="123"/>
      <c r="BY145" s="123"/>
      <c r="BZ145" s="123"/>
      <c r="CA145" s="123"/>
      <c r="CB145" s="123"/>
      <c r="CC145" s="123"/>
      <c r="CD145" s="123"/>
      <c r="CE145" s="123"/>
      <c r="CF145" s="123"/>
    </row>
    <row r="146" spans="1:84" s="101" customFormat="1" x14ac:dyDescent="0.25">
      <c r="A146" s="104"/>
      <c r="B146" s="104"/>
      <c r="C146" s="104"/>
      <c r="D146" s="117"/>
      <c r="E146" s="102"/>
      <c r="F146" s="102"/>
      <c r="G146" s="102"/>
      <c r="H146" s="102"/>
      <c r="I146" s="102"/>
      <c r="J146" s="102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123"/>
      <c r="AP146" s="123"/>
      <c r="AQ146" s="123"/>
      <c r="AR146" s="123"/>
      <c r="AS146" s="123"/>
      <c r="AT146" s="123"/>
      <c r="AU146" s="123"/>
      <c r="AV146" s="123"/>
      <c r="AW146" s="123"/>
      <c r="AX146" s="123"/>
      <c r="AY146" s="123"/>
      <c r="AZ146" s="123"/>
      <c r="BA146" s="123"/>
      <c r="BB146" s="123"/>
      <c r="BC146" s="123"/>
      <c r="BD146" s="123"/>
      <c r="BE146" s="123"/>
      <c r="BF146" s="123"/>
      <c r="BG146" s="123"/>
      <c r="BH146" s="123"/>
      <c r="BI146" s="123"/>
      <c r="BJ146" s="123"/>
      <c r="BK146" s="123"/>
      <c r="BL146" s="123"/>
      <c r="BM146" s="123"/>
      <c r="BN146" s="123"/>
      <c r="BO146" s="123"/>
      <c r="BP146" s="123"/>
      <c r="BQ146" s="123"/>
      <c r="BR146" s="123"/>
      <c r="BS146" s="123"/>
      <c r="BT146" s="123"/>
      <c r="BU146" s="123"/>
      <c r="BV146" s="123"/>
      <c r="BW146" s="123"/>
      <c r="BX146" s="123"/>
      <c r="BY146" s="123"/>
      <c r="BZ146" s="123"/>
      <c r="CA146" s="123"/>
      <c r="CB146" s="123"/>
      <c r="CC146" s="123"/>
      <c r="CD146" s="123"/>
      <c r="CE146" s="123"/>
      <c r="CF146" s="123"/>
    </row>
    <row r="147" spans="1:84" s="101" customFormat="1" x14ac:dyDescent="0.25">
      <c r="A147" s="18"/>
      <c r="B147" s="18"/>
      <c r="C147" s="18"/>
      <c r="D147" s="117"/>
      <c r="E147" s="100"/>
      <c r="F147" s="100"/>
      <c r="G147" s="100"/>
      <c r="H147" s="100"/>
      <c r="I147" s="100"/>
      <c r="J147" s="102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  <c r="AC147" s="123"/>
      <c r="AD147" s="123"/>
      <c r="AE147" s="123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123"/>
      <c r="AP147" s="123"/>
      <c r="AQ147" s="123"/>
      <c r="AR147" s="123"/>
      <c r="AS147" s="123"/>
      <c r="AT147" s="123"/>
      <c r="AU147" s="123"/>
      <c r="AV147" s="123"/>
      <c r="AW147" s="123"/>
      <c r="AX147" s="123"/>
      <c r="AY147" s="123"/>
      <c r="AZ147" s="123"/>
      <c r="BA147" s="123"/>
      <c r="BB147" s="123"/>
      <c r="BC147" s="123"/>
      <c r="BD147" s="123"/>
      <c r="BE147" s="123"/>
      <c r="BF147" s="123"/>
      <c r="BG147" s="123"/>
      <c r="BH147" s="123"/>
      <c r="BI147" s="123"/>
      <c r="BJ147" s="123"/>
      <c r="BK147" s="123"/>
      <c r="BL147" s="123"/>
      <c r="BM147" s="123"/>
      <c r="BN147" s="123"/>
      <c r="BO147" s="123"/>
      <c r="BP147" s="123"/>
      <c r="BQ147" s="123"/>
      <c r="BR147" s="123"/>
      <c r="BS147" s="123"/>
      <c r="BT147" s="123"/>
      <c r="BU147" s="123"/>
      <c r="BV147" s="123"/>
      <c r="BW147" s="123"/>
      <c r="BX147" s="123"/>
      <c r="BY147" s="123"/>
      <c r="BZ147" s="123"/>
      <c r="CA147" s="123"/>
      <c r="CB147" s="123"/>
      <c r="CC147" s="123"/>
      <c r="CD147" s="123"/>
      <c r="CE147" s="123"/>
      <c r="CF147" s="123"/>
    </row>
    <row r="148" spans="1:84" s="101" customFormat="1" x14ac:dyDescent="0.25">
      <c r="A148" s="18"/>
      <c r="B148" s="18"/>
      <c r="C148" s="18"/>
      <c r="D148" s="117"/>
      <c r="E148" s="100"/>
      <c r="F148" s="100"/>
      <c r="G148" s="100"/>
      <c r="H148" s="100"/>
      <c r="I148" s="100"/>
      <c r="J148" s="102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123"/>
      <c r="AE148" s="123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123"/>
      <c r="AP148" s="123"/>
      <c r="AQ148" s="123"/>
      <c r="AR148" s="123"/>
      <c r="AS148" s="123"/>
      <c r="AT148" s="123"/>
      <c r="AU148" s="123"/>
      <c r="AV148" s="123"/>
      <c r="AW148" s="123"/>
      <c r="AX148" s="123"/>
      <c r="AY148" s="123"/>
      <c r="AZ148" s="123"/>
      <c r="BA148" s="123"/>
      <c r="BB148" s="123"/>
      <c r="BC148" s="123"/>
      <c r="BD148" s="123"/>
      <c r="BE148" s="123"/>
      <c r="BF148" s="123"/>
      <c r="BG148" s="123"/>
      <c r="BH148" s="123"/>
      <c r="BI148" s="123"/>
      <c r="BJ148" s="123"/>
      <c r="BK148" s="123"/>
      <c r="BL148" s="123"/>
      <c r="BM148" s="123"/>
      <c r="BN148" s="123"/>
      <c r="BO148" s="123"/>
      <c r="BP148" s="123"/>
      <c r="BQ148" s="123"/>
      <c r="BR148" s="123"/>
      <c r="BS148" s="123"/>
      <c r="BT148" s="123"/>
      <c r="BU148" s="123"/>
      <c r="BV148" s="123"/>
      <c r="BW148" s="123"/>
      <c r="BX148" s="123"/>
      <c r="BY148" s="123"/>
      <c r="BZ148" s="123"/>
      <c r="CA148" s="123"/>
      <c r="CB148" s="123"/>
      <c r="CC148" s="123"/>
      <c r="CD148" s="123"/>
      <c r="CE148" s="123"/>
      <c r="CF148" s="123"/>
    </row>
  </sheetData>
  <mergeCells count="1">
    <mergeCell ref="E1:I1"/>
  </mergeCells>
  <pageMargins left="0.15748031496062992" right="0.15748031496062992" top="0.19685039370078741" bottom="0.31496062992125984" header="0.15748031496062992" footer="7.874015748031496E-2"/>
  <pageSetup paperSize="9" scale="53" orientation="landscape" r:id="rId1"/>
  <headerFooter>
    <oddFooter>&amp;L&amp;D&amp;C&amp;P/&amp;N&amp;R&amp;F-&amp;A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CK148"/>
  <sheetViews>
    <sheetView showGridLines="0" zoomScale="70" zoomScaleNormal="70" zoomScaleSheetLayoutView="50" workbookViewId="0">
      <selection activeCell="D33" sqref="D33:H33"/>
    </sheetView>
  </sheetViews>
  <sheetFormatPr defaultColWidth="9.140625" defaultRowHeight="15.75" x14ac:dyDescent="0.25"/>
  <cols>
    <col min="1" max="1" width="16.28515625" style="18" customWidth="1"/>
    <col min="2" max="2" width="102.28515625" style="18" customWidth="1"/>
    <col min="3" max="3" width="2.85546875" style="117" customWidth="1"/>
    <col min="4" max="8" width="20.7109375" style="100" customWidth="1"/>
    <col min="9" max="9" width="2" style="102" customWidth="1"/>
    <col min="10" max="89" width="9.140625" style="121"/>
    <col min="90" max="16384" width="9.140625" style="93"/>
  </cols>
  <sheetData>
    <row r="1" spans="1:89" ht="46.5" x14ac:dyDescent="0.7">
      <c r="A1" s="317" t="s">
        <v>581</v>
      </c>
      <c r="B1" s="318"/>
      <c r="C1" s="225"/>
      <c r="D1" s="432"/>
      <c r="E1" s="432"/>
      <c r="F1" s="432"/>
      <c r="G1" s="432"/>
      <c r="H1" s="432"/>
      <c r="I1" s="109"/>
    </row>
    <row r="2" spans="1:89" s="126" customFormat="1" ht="21" x14ac:dyDescent="0.2">
      <c r="A2" s="236" t="s">
        <v>325</v>
      </c>
      <c r="B2" s="226"/>
      <c r="C2" s="226"/>
      <c r="D2" s="255" t="s">
        <v>621</v>
      </c>
      <c r="E2" s="255" t="s">
        <v>599</v>
      </c>
      <c r="F2" s="255" t="s">
        <v>600</v>
      </c>
      <c r="G2" s="255" t="s">
        <v>601</v>
      </c>
      <c r="H2" s="255" t="s">
        <v>602</v>
      </c>
      <c r="I2" s="124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</row>
    <row r="3" spans="1:89" s="92" customFormat="1" ht="3" customHeight="1" x14ac:dyDescent="0.35">
      <c r="A3" s="234"/>
      <c r="B3" s="106"/>
      <c r="C3" s="106"/>
      <c r="D3" s="103"/>
      <c r="E3" s="103"/>
      <c r="F3" s="103"/>
      <c r="G3" s="103"/>
      <c r="H3" s="103"/>
      <c r="I3" s="103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</row>
    <row r="4" spans="1:89" s="158" customFormat="1" ht="20.100000000000001" customHeight="1" x14ac:dyDescent="0.2">
      <c r="A4" s="179" t="s">
        <v>603</v>
      </c>
      <c r="B4" s="179"/>
      <c r="C4" s="155"/>
      <c r="D4" s="304">
        <v>52.767950999999996</v>
      </c>
      <c r="E4" s="289">
        <v>52.939399000000002</v>
      </c>
      <c r="F4" s="289">
        <v>56.488943999999996</v>
      </c>
      <c r="G4" s="289">
        <v>53.107246000000004</v>
      </c>
      <c r="H4" s="289">
        <v>52.396273999999998</v>
      </c>
      <c r="I4" s="134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</row>
    <row r="5" spans="1:89" s="159" customFormat="1" ht="20.100000000000001" customHeight="1" x14ac:dyDescent="0.2">
      <c r="A5" s="155" t="s">
        <v>604</v>
      </c>
      <c r="B5" s="154"/>
      <c r="C5" s="154"/>
      <c r="D5" s="305">
        <v>5.9365790000000001</v>
      </c>
      <c r="E5" s="290">
        <v>6.2737629999999998</v>
      </c>
      <c r="F5" s="290">
        <v>5.4249239999999999</v>
      </c>
      <c r="G5" s="290">
        <v>5.4377190000000004</v>
      </c>
      <c r="H5" s="290">
        <v>5.0111920000000003</v>
      </c>
      <c r="I5" s="134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</row>
    <row r="6" spans="1:89" s="159" customFormat="1" ht="20.100000000000001" customHeight="1" x14ac:dyDescent="0.2">
      <c r="A6" s="238" t="s">
        <v>605</v>
      </c>
      <c r="B6" s="251"/>
      <c r="C6" s="251"/>
      <c r="D6" s="306">
        <v>8.8316610000000004</v>
      </c>
      <c r="E6" s="291">
        <v>8.4062809999999999</v>
      </c>
      <c r="F6" s="291">
        <v>8.6491009999999999</v>
      </c>
      <c r="G6" s="291">
        <v>8.3937170000000005</v>
      </c>
      <c r="H6" s="291">
        <v>7.9308550000000002</v>
      </c>
      <c r="I6" s="134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</row>
    <row r="7" spans="1:89" s="159" customFormat="1" ht="20.100000000000001" customHeight="1" x14ac:dyDescent="0.2">
      <c r="A7" s="238" t="s">
        <v>606</v>
      </c>
      <c r="B7" s="251"/>
      <c r="C7" s="251"/>
      <c r="D7" s="306">
        <v>-2.8950819999999999</v>
      </c>
      <c r="E7" s="291">
        <v>-2.1325180000000001</v>
      </c>
      <c r="F7" s="291">
        <v>-3.2241770000000001</v>
      </c>
      <c r="G7" s="291">
        <v>-2.9559980000000001</v>
      </c>
      <c r="H7" s="291">
        <v>-2.9196629999999999</v>
      </c>
      <c r="I7" s="134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</row>
    <row r="8" spans="1:89" s="159" customFormat="1" ht="20.100000000000001" customHeight="1" x14ac:dyDescent="0.2">
      <c r="A8" s="155" t="s">
        <v>607</v>
      </c>
      <c r="B8" s="154"/>
      <c r="C8" s="154"/>
      <c r="D8" s="305">
        <v>3.2070699999999999</v>
      </c>
      <c r="E8" s="290">
        <v>3.2477819999999999</v>
      </c>
      <c r="F8" s="290">
        <v>3.230156</v>
      </c>
      <c r="G8" s="290">
        <v>3.2065670000000002</v>
      </c>
      <c r="H8" s="290">
        <v>2.5277069999999999</v>
      </c>
      <c r="I8" s="134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</row>
    <row r="9" spans="1:89" s="159" customFormat="1" ht="20.100000000000001" customHeight="1" x14ac:dyDescent="0.2">
      <c r="A9" s="239" t="s">
        <v>608</v>
      </c>
      <c r="B9" s="251"/>
      <c r="C9" s="251"/>
      <c r="D9" s="306">
        <v>12.860436999999999</v>
      </c>
      <c r="E9" s="291">
        <v>12.66173</v>
      </c>
      <c r="F9" s="291">
        <v>12.498934999999999</v>
      </c>
      <c r="G9" s="291">
        <v>12.989392</v>
      </c>
      <c r="H9" s="291">
        <v>12.276191000000001</v>
      </c>
      <c r="I9" s="134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</row>
    <row r="10" spans="1:89" s="159" customFormat="1" ht="20.100000000000001" customHeight="1" x14ac:dyDescent="0.2">
      <c r="A10" s="239" t="s">
        <v>609</v>
      </c>
      <c r="B10" s="251"/>
      <c r="C10" s="251"/>
      <c r="D10" s="306">
        <v>-9.6533669999999994</v>
      </c>
      <c r="E10" s="291">
        <v>-9.4139479999999995</v>
      </c>
      <c r="F10" s="291">
        <v>-9.2687790000000003</v>
      </c>
      <c r="G10" s="291">
        <v>-9.7828250000000008</v>
      </c>
      <c r="H10" s="291">
        <v>-9.7484839999999995</v>
      </c>
      <c r="I10" s="134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</row>
    <row r="11" spans="1:89" s="159" customFormat="1" ht="20.100000000000001" customHeight="1" x14ac:dyDescent="0.2">
      <c r="A11" s="180" t="s">
        <v>373</v>
      </c>
      <c r="B11" s="154"/>
      <c r="C11" s="154"/>
      <c r="D11" s="305">
        <v>-0.37371399999999999</v>
      </c>
      <c r="E11" s="290">
        <v>-0.36566300000000002</v>
      </c>
      <c r="F11" s="290">
        <v>-0.368205</v>
      </c>
      <c r="G11" s="290">
        <v>-0.40722599999999998</v>
      </c>
      <c r="H11" s="290">
        <v>-8.9589000000000002E-2</v>
      </c>
      <c r="I11" s="134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</row>
    <row r="12" spans="1:89" s="159" customFormat="1" ht="20.100000000000001" customHeight="1" x14ac:dyDescent="0.2">
      <c r="A12" s="180" t="s">
        <v>374</v>
      </c>
      <c r="B12" s="154"/>
      <c r="C12" s="154"/>
      <c r="D12" s="305">
        <v>3.8140000000000001E-3</v>
      </c>
      <c r="E12" s="290">
        <v>3.852E-3</v>
      </c>
      <c r="F12" s="290">
        <v>3.2330000000000002E-3</v>
      </c>
      <c r="G12" s="290">
        <v>3.1589999999999999E-3</v>
      </c>
      <c r="H12" s="290">
        <v>3.104E-3</v>
      </c>
      <c r="I12" s="134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</row>
    <row r="13" spans="1:89" s="159" customFormat="1" ht="20.100000000000001" customHeight="1" x14ac:dyDescent="0.2">
      <c r="A13" s="180" t="s">
        <v>610</v>
      </c>
      <c r="B13" s="154"/>
      <c r="C13" s="154"/>
      <c r="D13" s="305">
        <v>5.0295329999999998</v>
      </c>
      <c r="E13" s="290">
        <v>4.0116759999999996</v>
      </c>
      <c r="F13" s="290">
        <v>2.404093</v>
      </c>
      <c r="G13" s="290">
        <v>1.940596</v>
      </c>
      <c r="H13" s="290">
        <v>7.0685969999999996</v>
      </c>
      <c r="I13" s="134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</row>
    <row r="14" spans="1:89" s="159" customFormat="1" ht="20.100000000000001" customHeight="1" x14ac:dyDescent="0.2">
      <c r="A14" s="180" t="s">
        <v>611</v>
      </c>
      <c r="B14" s="154"/>
      <c r="C14" s="154"/>
      <c r="D14" s="305">
        <v>6.7400000000000001E-4</v>
      </c>
      <c r="E14" s="290">
        <v>-1.611E-3</v>
      </c>
      <c r="F14" s="290">
        <v>1.483411</v>
      </c>
      <c r="G14" s="290">
        <v>0</v>
      </c>
      <c r="H14" s="290">
        <v>14.35276</v>
      </c>
      <c r="I14" s="134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</row>
    <row r="15" spans="1:89" s="159" customFormat="1" ht="20.100000000000001" customHeight="1" x14ac:dyDescent="0.2">
      <c r="A15" s="180" t="s">
        <v>612</v>
      </c>
      <c r="B15" s="154"/>
      <c r="C15" s="154"/>
      <c r="D15" s="305">
        <v>13.318860000000001</v>
      </c>
      <c r="E15" s="290">
        <v>12.138259</v>
      </c>
      <c r="F15" s="290">
        <v>11.089359999999999</v>
      </c>
      <c r="G15" s="290">
        <v>11.619481</v>
      </c>
      <c r="H15" s="290">
        <v>11.398547000000001</v>
      </c>
      <c r="I15" s="134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</row>
    <row r="16" spans="1:89" s="159" customFormat="1" ht="20.100000000000001" customHeight="1" thickBot="1" x14ac:dyDescent="0.25">
      <c r="A16" s="180" t="s">
        <v>613</v>
      </c>
      <c r="B16" s="154"/>
      <c r="C16" s="154"/>
      <c r="D16" s="305">
        <v>2.0468609999999998</v>
      </c>
      <c r="E16" s="290">
        <v>2.3584399999999999</v>
      </c>
      <c r="F16" s="290">
        <v>2.2983069999999999</v>
      </c>
      <c r="G16" s="290">
        <v>1.0753790000000001</v>
      </c>
      <c r="H16" s="290">
        <v>0.87353599999999998</v>
      </c>
      <c r="I16" s="134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</row>
    <row r="17" spans="1:89" s="249" customFormat="1" ht="24.95" customHeight="1" thickBot="1" x14ac:dyDescent="0.25">
      <c r="A17" s="240" t="s">
        <v>379</v>
      </c>
      <c r="B17" s="241"/>
      <c r="C17" s="154"/>
      <c r="D17" s="307">
        <v>81.937628000000004</v>
      </c>
      <c r="E17" s="292">
        <v>80.605896999999999</v>
      </c>
      <c r="F17" s="292">
        <v>82.054222999999993</v>
      </c>
      <c r="G17" s="292">
        <v>75.982921000000005</v>
      </c>
      <c r="H17" s="292">
        <v>93.542128000000005</v>
      </c>
      <c r="I17" s="242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/>
    </row>
    <row r="18" spans="1:89" s="159" customFormat="1" ht="20.100000000000001" customHeight="1" x14ac:dyDescent="0.2">
      <c r="A18" s="181" t="s">
        <v>303</v>
      </c>
      <c r="B18" s="228"/>
      <c r="C18" s="154"/>
      <c r="D18" s="308">
        <v>-49.088028000000001</v>
      </c>
      <c r="E18" s="293">
        <v>-50.421157000000001</v>
      </c>
      <c r="F18" s="293">
        <v>-54.656694000000002</v>
      </c>
      <c r="G18" s="293">
        <v>-48.43085</v>
      </c>
      <c r="H18" s="293">
        <v>-44.702677000000001</v>
      </c>
      <c r="I18" s="134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</row>
    <row r="19" spans="1:89" s="159" customFormat="1" ht="20.100000000000001" customHeight="1" x14ac:dyDescent="0.2">
      <c r="A19" s="180" t="s">
        <v>304</v>
      </c>
      <c r="B19" s="154"/>
      <c r="C19" s="154"/>
      <c r="D19" s="305">
        <v>-0.75271699999999997</v>
      </c>
      <c r="E19" s="290">
        <v>-1.906989</v>
      </c>
      <c r="F19" s="290">
        <v>-7.3878719999999998</v>
      </c>
      <c r="G19" s="290">
        <v>-1.463843</v>
      </c>
      <c r="H19" s="290">
        <v>-5.6521970000000001</v>
      </c>
      <c r="I19" s="134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</row>
    <row r="20" spans="1:89" s="159" customFormat="1" ht="20.100000000000001" customHeight="1" x14ac:dyDescent="0.2">
      <c r="A20" s="239" t="s">
        <v>614</v>
      </c>
      <c r="B20" s="251"/>
      <c r="C20" s="251"/>
      <c r="D20" s="306">
        <v>-0.54491000000000001</v>
      </c>
      <c r="E20" s="291">
        <v>-1.890989</v>
      </c>
      <c r="F20" s="291">
        <v>-7.2452249999999996</v>
      </c>
      <c r="G20" s="291">
        <v>-1.1120080000000001</v>
      </c>
      <c r="H20" s="291">
        <v>-5.7844090000000001</v>
      </c>
      <c r="I20" s="134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</row>
    <row r="21" spans="1:89" s="159" customFormat="1" ht="20.100000000000001" customHeight="1" x14ac:dyDescent="0.2">
      <c r="A21" s="239" t="s">
        <v>344</v>
      </c>
      <c r="B21" s="251"/>
      <c r="C21" s="251"/>
      <c r="D21" s="306">
        <v>0</v>
      </c>
      <c r="E21" s="291">
        <v>0</v>
      </c>
      <c r="F21" s="291">
        <v>-0.13086</v>
      </c>
      <c r="G21" s="291">
        <v>0</v>
      </c>
      <c r="H21" s="291">
        <v>0</v>
      </c>
      <c r="I21" s="134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</row>
    <row r="22" spans="1:89" s="159" customFormat="1" ht="20.100000000000001" customHeight="1" x14ac:dyDescent="0.2">
      <c r="A22" s="239" t="s">
        <v>347</v>
      </c>
      <c r="B22" s="251"/>
      <c r="C22" s="251"/>
      <c r="D22" s="306">
        <v>0</v>
      </c>
      <c r="E22" s="291">
        <v>0</v>
      </c>
      <c r="F22" s="291">
        <v>0</v>
      </c>
      <c r="G22" s="291">
        <v>0</v>
      </c>
      <c r="H22" s="291">
        <v>0</v>
      </c>
      <c r="I22" s="134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</row>
    <row r="23" spans="1:89" s="159" customFormat="1" ht="20.100000000000001" customHeight="1" x14ac:dyDescent="0.2">
      <c r="A23" s="239" t="s">
        <v>615</v>
      </c>
      <c r="B23" s="251"/>
      <c r="C23" s="251"/>
      <c r="D23" s="306">
        <v>-0.20780699999999999</v>
      </c>
      <c r="E23" s="291">
        <v>-1.6E-2</v>
      </c>
      <c r="F23" s="291">
        <v>-1.1787000000000001E-2</v>
      </c>
      <c r="G23" s="291">
        <v>-0.35183500000000001</v>
      </c>
      <c r="H23" s="291">
        <v>0.132212</v>
      </c>
      <c r="I23" s="134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</row>
    <row r="24" spans="1:89" s="159" customFormat="1" ht="20.100000000000001" customHeight="1" thickBot="1" x14ac:dyDescent="0.25">
      <c r="A24" s="180" t="s">
        <v>616</v>
      </c>
      <c r="B24" s="154"/>
      <c r="C24" s="154"/>
      <c r="D24" s="305">
        <v>0</v>
      </c>
      <c r="E24" s="290">
        <v>0</v>
      </c>
      <c r="F24" s="290">
        <v>0</v>
      </c>
      <c r="G24" s="290">
        <v>0</v>
      </c>
      <c r="H24" s="290">
        <v>0</v>
      </c>
      <c r="I24" s="134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</row>
    <row r="25" spans="1:89" s="162" customFormat="1" ht="24.95" customHeight="1" thickBot="1" x14ac:dyDescent="0.25">
      <c r="A25" s="240" t="s">
        <v>384</v>
      </c>
      <c r="B25" s="241"/>
      <c r="C25" s="154"/>
      <c r="D25" s="307">
        <v>32.096882999999998</v>
      </c>
      <c r="E25" s="292">
        <v>28.277750999999999</v>
      </c>
      <c r="F25" s="292">
        <v>20.009657000000001</v>
      </c>
      <c r="G25" s="292">
        <v>26.088228000000001</v>
      </c>
      <c r="H25" s="292">
        <v>43.187254000000003</v>
      </c>
      <c r="I25" s="160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</row>
    <row r="26" spans="1:89" s="159" customFormat="1" ht="20.100000000000001" customHeight="1" thickBot="1" x14ac:dyDescent="0.25">
      <c r="A26" s="180" t="s">
        <v>617</v>
      </c>
      <c r="B26" s="154"/>
      <c r="C26" s="154"/>
      <c r="D26" s="305">
        <v>-7.4071439999999997</v>
      </c>
      <c r="E26" s="290">
        <v>-6.2433969999999999</v>
      </c>
      <c r="F26" s="290">
        <v>-4.4514680000000002</v>
      </c>
      <c r="G26" s="290">
        <v>-6.2840600000000002</v>
      </c>
      <c r="H26" s="290">
        <v>-6.4119960000000003</v>
      </c>
      <c r="I26" s="134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</row>
    <row r="27" spans="1:89" s="162" customFormat="1" ht="24.95" customHeight="1" thickBot="1" x14ac:dyDescent="0.25">
      <c r="A27" s="253" t="s">
        <v>386</v>
      </c>
      <c r="B27" s="254"/>
      <c r="C27" s="154"/>
      <c r="D27" s="308">
        <v>24.689738999999999</v>
      </c>
      <c r="E27" s="293">
        <v>22.034354</v>
      </c>
      <c r="F27" s="293">
        <v>15.558189</v>
      </c>
      <c r="G27" s="293">
        <v>19.804168000000001</v>
      </c>
      <c r="H27" s="293">
        <v>36.775258000000001</v>
      </c>
      <c r="I27" s="160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</row>
    <row r="28" spans="1:89" s="159" customFormat="1" ht="20.100000000000001" customHeight="1" x14ac:dyDescent="0.2">
      <c r="A28" s="250" t="s">
        <v>618</v>
      </c>
      <c r="B28" s="154"/>
      <c r="C28" s="154"/>
      <c r="D28" s="308">
        <v>0</v>
      </c>
      <c r="E28" s="293">
        <v>0</v>
      </c>
      <c r="F28" s="293">
        <v>0</v>
      </c>
      <c r="G28" s="293">
        <v>0</v>
      </c>
      <c r="H28" s="293">
        <v>0</v>
      </c>
      <c r="I28" s="134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</row>
    <row r="29" spans="1:89" s="159" customFormat="1" ht="20.100000000000001" customHeight="1" x14ac:dyDescent="0.2">
      <c r="A29" s="250" t="s">
        <v>395</v>
      </c>
      <c r="B29" s="154"/>
      <c r="C29" s="154"/>
      <c r="D29" s="305">
        <v>24.689738999999999</v>
      </c>
      <c r="E29" s="290">
        <v>22.034354</v>
      </c>
      <c r="F29" s="290">
        <v>15.558189</v>
      </c>
      <c r="G29" s="290">
        <v>19.804168000000001</v>
      </c>
      <c r="H29" s="290">
        <v>36.775258000000001</v>
      </c>
      <c r="I29" s="134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</row>
    <row r="30" spans="1:89" s="159" customFormat="1" ht="20.100000000000001" customHeight="1" x14ac:dyDescent="0.2">
      <c r="A30" s="301" t="s">
        <v>355</v>
      </c>
      <c r="B30" s="251"/>
      <c r="C30" s="251"/>
      <c r="D30" s="306">
        <v>22.052844</v>
      </c>
      <c r="E30" s="291">
        <v>18.615079000000001</v>
      </c>
      <c r="F30" s="291">
        <v>13.82639</v>
      </c>
      <c r="G30" s="291">
        <v>17.172618</v>
      </c>
      <c r="H30" s="291">
        <v>34.922277000000001</v>
      </c>
      <c r="I30" s="134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</row>
    <row r="31" spans="1:89" s="159" customFormat="1" ht="20.100000000000001" customHeight="1" x14ac:dyDescent="0.2">
      <c r="A31" s="301" t="s">
        <v>356</v>
      </c>
      <c r="B31" s="251"/>
      <c r="C31" s="251"/>
      <c r="D31" s="306">
        <v>2.636895</v>
      </c>
      <c r="E31" s="291">
        <v>3.4192749999999998</v>
      </c>
      <c r="F31" s="291">
        <v>1.7317990000000001</v>
      </c>
      <c r="G31" s="291">
        <v>2.6315499999999998</v>
      </c>
      <c r="H31" s="291">
        <v>1.852981</v>
      </c>
      <c r="I31" s="134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</row>
    <row r="32" spans="1:89" s="159" customFormat="1" ht="20.100000000000001" customHeight="1" thickBot="1" x14ac:dyDescent="0.25">
      <c r="A32" s="183"/>
      <c r="B32" s="183"/>
      <c r="C32" s="154"/>
      <c r="D32" s="309"/>
      <c r="E32" s="294"/>
      <c r="F32" s="294"/>
      <c r="G32" s="294"/>
      <c r="H32" s="294"/>
      <c r="I32" s="134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</row>
    <row r="33" spans="1:89" s="159" customFormat="1" ht="24.95" customHeight="1" x14ac:dyDescent="0.2">
      <c r="A33" s="228" t="s">
        <v>619</v>
      </c>
      <c r="B33" s="163"/>
      <c r="C33" s="163"/>
      <c r="D33" s="414">
        <v>4910.4123719999998</v>
      </c>
      <c r="E33" s="415">
        <v>4715.8876890000001</v>
      </c>
      <c r="F33" s="415">
        <v>4635</v>
      </c>
      <c r="G33" s="415">
        <v>4480</v>
      </c>
      <c r="H33" s="415">
        <v>4592</v>
      </c>
      <c r="I33" s="135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</row>
    <row r="34" spans="1:89" s="159" customFormat="1" ht="24.95" customHeight="1" x14ac:dyDescent="0.35">
      <c r="A34" s="154" t="s">
        <v>409</v>
      </c>
      <c r="B34" s="117"/>
      <c r="C34" s="117"/>
      <c r="D34" s="314">
        <v>23.403582</v>
      </c>
      <c r="E34" s="296">
        <v>22.687076000000001</v>
      </c>
      <c r="F34" s="296">
        <v>23.450709</v>
      </c>
      <c r="G34" s="296">
        <v>24.677544000000001</v>
      </c>
      <c r="H34" s="296">
        <v>22.173817</v>
      </c>
      <c r="I34" s="164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</row>
    <row r="35" spans="1:89" s="101" customFormat="1" ht="24.95" customHeight="1" x14ac:dyDescent="0.35">
      <c r="A35" s="229" t="s">
        <v>361</v>
      </c>
      <c r="B35" s="117"/>
      <c r="C35" s="117"/>
      <c r="D35" s="310">
        <v>534</v>
      </c>
      <c r="E35" s="295">
        <v>513.13939565600003</v>
      </c>
      <c r="F35" s="295">
        <v>498.57055123500004</v>
      </c>
      <c r="G35" s="295">
        <v>483.85378542250004</v>
      </c>
      <c r="H35" s="295">
        <v>492.86903835250001</v>
      </c>
      <c r="I35" s="102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</row>
    <row r="36" spans="1:89" s="101" customFormat="1" ht="24.95" customHeight="1" x14ac:dyDescent="0.35">
      <c r="A36" s="154" t="s">
        <v>389</v>
      </c>
      <c r="B36" s="117"/>
      <c r="C36" s="117"/>
      <c r="D36" s="311">
        <v>0.19</v>
      </c>
      <c r="E36" s="230">
        <v>0.17</v>
      </c>
      <c r="F36" s="230">
        <v>0.128216</v>
      </c>
      <c r="G36" s="230">
        <v>0.16713800000000001</v>
      </c>
      <c r="H36" s="230">
        <v>0.320913</v>
      </c>
      <c r="I36" s="102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</row>
    <row r="37" spans="1:89" s="101" customFormat="1" ht="24.95" customHeight="1" x14ac:dyDescent="0.35">
      <c r="A37" s="154" t="s">
        <v>390</v>
      </c>
      <c r="B37" s="117"/>
      <c r="C37" s="117"/>
      <c r="D37" s="311">
        <v>0.60162899999999997</v>
      </c>
      <c r="E37" s="230">
        <v>0.63994399999999996</v>
      </c>
      <c r="F37" s="230">
        <v>0.664883</v>
      </c>
      <c r="G37" s="230">
        <v>0.647536</v>
      </c>
      <c r="H37" s="230">
        <v>0.46337699999999998</v>
      </c>
      <c r="I37" s="102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</row>
    <row r="38" spans="1:89" s="101" customFormat="1" ht="24.95" customHeight="1" x14ac:dyDescent="0.35">
      <c r="A38" s="154" t="s">
        <v>391</v>
      </c>
      <c r="B38" s="117"/>
      <c r="C38" s="117"/>
      <c r="D38" s="311">
        <v>0.81676899999999997</v>
      </c>
      <c r="E38" s="230">
        <v>0.72825200000000001</v>
      </c>
      <c r="F38" s="230">
        <v>0.93958699999999995</v>
      </c>
      <c r="G38" s="230">
        <v>0.87327100000000002</v>
      </c>
      <c r="H38" s="230">
        <v>0.88705999999999996</v>
      </c>
      <c r="I38" s="102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</row>
    <row r="39" spans="1:89" s="101" customFormat="1" ht="24.95" customHeight="1" thickBot="1" x14ac:dyDescent="0.4">
      <c r="A39" s="231" t="s">
        <v>392</v>
      </c>
      <c r="B39" s="232"/>
      <c r="C39" s="117"/>
      <c r="D39" s="312"/>
      <c r="E39" s="233"/>
      <c r="F39" s="233"/>
      <c r="G39" s="233"/>
      <c r="H39" s="233"/>
      <c r="I39" s="102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</row>
    <row r="40" spans="1:89" s="101" customFormat="1" x14ac:dyDescent="0.25">
      <c r="A40" s="104"/>
      <c r="B40" s="104"/>
      <c r="C40" s="117"/>
      <c r="D40" s="102"/>
      <c r="E40" s="102"/>
      <c r="F40" s="102"/>
      <c r="G40" s="102"/>
      <c r="H40" s="102"/>
      <c r="I40" s="102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</row>
    <row r="41" spans="1:89" s="101" customFormat="1" x14ac:dyDescent="0.25">
      <c r="A41" s="104"/>
      <c r="B41" s="104"/>
      <c r="C41" s="117"/>
      <c r="D41" s="102"/>
      <c r="E41" s="102"/>
      <c r="F41" s="102"/>
      <c r="G41" s="102"/>
      <c r="H41" s="102"/>
      <c r="I41" s="102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</row>
    <row r="42" spans="1:89" s="101" customFormat="1" x14ac:dyDescent="0.25">
      <c r="A42" s="104"/>
      <c r="B42" s="104"/>
      <c r="C42" s="117"/>
      <c r="D42" s="102"/>
      <c r="E42" s="102"/>
      <c r="F42" s="102"/>
      <c r="G42" s="102"/>
      <c r="H42" s="102"/>
      <c r="I42" s="102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</row>
    <row r="43" spans="1:89" s="101" customFormat="1" x14ac:dyDescent="0.25">
      <c r="A43" s="104"/>
      <c r="B43" s="104"/>
      <c r="C43" s="117"/>
      <c r="D43" s="102"/>
      <c r="E43" s="102"/>
      <c r="F43" s="102"/>
      <c r="G43" s="102"/>
      <c r="H43" s="102"/>
      <c r="I43" s="102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</row>
    <row r="44" spans="1:89" s="101" customFormat="1" x14ac:dyDescent="0.25">
      <c r="A44" s="104"/>
      <c r="B44" s="104"/>
      <c r="C44" s="117"/>
      <c r="D44" s="102"/>
      <c r="E44" s="102"/>
      <c r="F44" s="102"/>
      <c r="G44" s="102"/>
      <c r="H44" s="102"/>
      <c r="I44" s="102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</row>
    <row r="45" spans="1:89" s="101" customFormat="1" x14ac:dyDescent="0.25">
      <c r="A45" s="104"/>
      <c r="B45" s="104"/>
      <c r="C45" s="117"/>
      <c r="D45" s="102"/>
      <c r="E45" s="102"/>
      <c r="F45" s="102"/>
      <c r="G45" s="102"/>
      <c r="H45" s="102"/>
      <c r="I45" s="102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</row>
    <row r="46" spans="1:89" s="101" customFormat="1" x14ac:dyDescent="0.25">
      <c r="A46" s="104"/>
      <c r="B46" s="104"/>
      <c r="C46" s="117"/>
      <c r="D46" s="102"/>
      <c r="E46" s="102"/>
      <c r="F46" s="102"/>
      <c r="G46" s="102"/>
      <c r="H46" s="102"/>
      <c r="I46" s="102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</row>
    <row r="47" spans="1:89" s="101" customFormat="1" x14ac:dyDescent="0.25">
      <c r="A47" s="104"/>
      <c r="B47" s="104"/>
      <c r="C47" s="117"/>
      <c r="D47" s="102"/>
      <c r="E47" s="102"/>
      <c r="F47" s="102"/>
      <c r="G47" s="102"/>
      <c r="H47" s="102"/>
      <c r="I47" s="102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</row>
    <row r="48" spans="1:89" s="101" customFormat="1" x14ac:dyDescent="0.25">
      <c r="A48" s="104"/>
      <c r="B48" s="104"/>
      <c r="C48" s="117"/>
      <c r="D48" s="102"/>
      <c r="E48" s="102"/>
      <c r="F48" s="102"/>
      <c r="G48" s="102"/>
      <c r="H48" s="102"/>
      <c r="I48" s="102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</row>
    <row r="49" spans="1:89" s="101" customFormat="1" x14ac:dyDescent="0.25">
      <c r="A49" s="104"/>
      <c r="B49" s="104"/>
      <c r="C49" s="117"/>
      <c r="D49" s="102"/>
      <c r="E49" s="102"/>
      <c r="F49" s="102"/>
      <c r="G49" s="102"/>
      <c r="H49" s="102"/>
      <c r="I49" s="102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</row>
    <row r="50" spans="1:89" s="101" customFormat="1" x14ac:dyDescent="0.25">
      <c r="A50" s="104"/>
      <c r="B50" s="104"/>
      <c r="C50" s="117"/>
      <c r="D50" s="102"/>
      <c r="E50" s="102"/>
      <c r="F50" s="102"/>
      <c r="G50" s="102"/>
      <c r="H50" s="102"/>
      <c r="I50" s="102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</row>
    <row r="51" spans="1:89" s="101" customFormat="1" x14ac:dyDescent="0.25">
      <c r="A51" s="104"/>
      <c r="B51" s="104"/>
      <c r="C51" s="117"/>
      <c r="D51" s="102"/>
      <c r="E51" s="102"/>
      <c r="F51" s="102"/>
      <c r="G51" s="102"/>
      <c r="H51" s="102"/>
      <c r="I51" s="102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</row>
    <row r="52" spans="1:89" s="101" customFormat="1" x14ac:dyDescent="0.25">
      <c r="A52" s="104"/>
      <c r="B52" s="104"/>
      <c r="C52" s="117"/>
      <c r="D52" s="102"/>
      <c r="E52" s="102"/>
      <c r="F52" s="102"/>
      <c r="G52" s="102"/>
      <c r="H52" s="102"/>
      <c r="I52" s="102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</row>
    <row r="53" spans="1:89" s="101" customFormat="1" x14ac:dyDescent="0.25">
      <c r="A53" s="104"/>
      <c r="B53" s="104"/>
      <c r="C53" s="117"/>
      <c r="D53" s="102"/>
      <c r="E53" s="102"/>
      <c r="F53" s="102"/>
      <c r="G53" s="102"/>
      <c r="H53" s="102"/>
      <c r="I53" s="102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3"/>
    </row>
    <row r="54" spans="1:89" s="101" customFormat="1" x14ac:dyDescent="0.25">
      <c r="A54" s="104"/>
      <c r="B54" s="104"/>
      <c r="C54" s="117"/>
      <c r="D54" s="102"/>
      <c r="E54" s="102"/>
      <c r="F54" s="102"/>
      <c r="G54" s="102"/>
      <c r="H54" s="102"/>
      <c r="I54" s="102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</row>
    <row r="55" spans="1:89" s="101" customFormat="1" x14ac:dyDescent="0.25">
      <c r="A55" s="104"/>
      <c r="B55" s="104"/>
      <c r="C55" s="117"/>
      <c r="D55" s="102"/>
      <c r="E55" s="102"/>
      <c r="F55" s="102"/>
      <c r="G55" s="102"/>
      <c r="H55" s="102"/>
      <c r="I55" s="102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</row>
    <row r="56" spans="1:89" s="101" customFormat="1" x14ac:dyDescent="0.25">
      <c r="A56" s="104"/>
      <c r="B56" s="104"/>
      <c r="C56" s="117"/>
      <c r="D56" s="102"/>
      <c r="E56" s="102"/>
      <c r="F56" s="102"/>
      <c r="G56" s="102"/>
      <c r="H56" s="102"/>
      <c r="I56" s="102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/>
    </row>
    <row r="57" spans="1:89" s="101" customFormat="1" x14ac:dyDescent="0.25">
      <c r="A57" s="104"/>
      <c r="B57" s="104"/>
      <c r="C57" s="117"/>
      <c r="D57" s="102"/>
      <c r="E57" s="102"/>
      <c r="F57" s="102"/>
      <c r="G57" s="102"/>
      <c r="H57" s="102"/>
      <c r="I57" s="102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</row>
    <row r="58" spans="1:89" s="101" customFormat="1" x14ac:dyDescent="0.25">
      <c r="A58" s="104"/>
      <c r="B58" s="104"/>
      <c r="C58" s="117"/>
      <c r="D58" s="102"/>
      <c r="E58" s="102"/>
      <c r="F58" s="102"/>
      <c r="G58" s="102"/>
      <c r="H58" s="102"/>
      <c r="I58" s="102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</row>
    <row r="59" spans="1:89" s="101" customFormat="1" x14ac:dyDescent="0.25">
      <c r="A59" s="104"/>
      <c r="B59" s="104"/>
      <c r="C59" s="117"/>
      <c r="D59" s="102"/>
      <c r="E59" s="102"/>
      <c r="F59" s="102"/>
      <c r="G59" s="102"/>
      <c r="H59" s="102"/>
      <c r="I59" s="102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3"/>
      <c r="CI59" s="123"/>
      <c r="CJ59" s="123"/>
      <c r="CK59" s="123"/>
    </row>
    <row r="60" spans="1:89" s="101" customFormat="1" x14ac:dyDescent="0.25">
      <c r="A60" s="104"/>
      <c r="B60" s="104"/>
      <c r="C60" s="117"/>
      <c r="D60" s="102"/>
      <c r="E60" s="102"/>
      <c r="F60" s="102"/>
      <c r="G60" s="102"/>
      <c r="H60" s="102"/>
      <c r="I60" s="102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  <c r="CH60" s="123"/>
      <c r="CI60" s="123"/>
      <c r="CJ60" s="123"/>
      <c r="CK60" s="123"/>
    </row>
    <row r="61" spans="1:89" s="101" customFormat="1" x14ac:dyDescent="0.25">
      <c r="A61" s="104"/>
      <c r="B61" s="104"/>
      <c r="C61" s="117"/>
      <c r="D61" s="102"/>
      <c r="E61" s="102"/>
      <c r="F61" s="102"/>
      <c r="G61" s="102"/>
      <c r="H61" s="102"/>
      <c r="I61" s="102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  <c r="CH61" s="123"/>
      <c r="CI61" s="123"/>
      <c r="CJ61" s="123"/>
      <c r="CK61" s="123"/>
    </row>
    <row r="62" spans="1:89" s="101" customFormat="1" x14ac:dyDescent="0.25">
      <c r="A62" s="104"/>
      <c r="B62" s="104"/>
      <c r="C62" s="117"/>
      <c r="D62" s="102"/>
      <c r="E62" s="102"/>
      <c r="F62" s="102"/>
      <c r="G62" s="102"/>
      <c r="H62" s="102"/>
      <c r="I62" s="102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3"/>
      <c r="CG62" s="123"/>
      <c r="CH62" s="123"/>
      <c r="CI62" s="123"/>
      <c r="CJ62" s="123"/>
      <c r="CK62" s="123"/>
    </row>
    <row r="63" spans="1:89" s="101" customFormat="1" x14ac:dyDescent="0.25">
      <c r="A63" s="104"/>
      <c r="B63" s="104"/>
      <c r="C63" s="117"/>
      <c r="D63" s="102"/>
      <c r="E63" s="102"/>
      <c r="F63" s="102"/>
      <c r="G63" s="102"/>
      <c r="H63" s="102"/>
      <c r="I63" s="102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3"/>
    </row>
    <row r="64" spans="1:89" s="101" customFormat="1" x14ac:dyDescent="0.25">
      <c r="A64" s="104"/>
      <c r="B64" s="104"/>
      <c r="C64" s="117"/>
      <c r="D64" s="102"/>
      <c r="E64" s="102"/>
      <c r="F64" s="102"/>
      <c r="G64" s="102"/>
      <c r="H64" s="102"/>
      <c r="I64" s="102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  <c r="CA64" s="123"/>
      <c r="CB64" s="123"/>
      <c r="CC64" s="123"/>
      <c r="CD64" s="123"/>
      <c r="CE64" s="123"/>
      <c r="CF64" s="123"/>
      <c r="CG64" s="123"/>
      <c r="CH64" s="123"/>
      <c r="CI64" s="123"/>
      <c r="CJ64" s="123"/>
      <c r="CK64" s="123"/>
    </row>
    <row r="65" spans="1:89" s="101" customFormat="1" x14ac:dyDescent="0.25">
      <c r="A65" s="104"/>
      <c r="B65" s="104"/>
      <c r="C65" s="117"/>
      <c r="D65" s="102"/>
      <c r="E65" s="102"/>
      <c r="F65" s="102"/>
      <c r="G65" s="102"/>
      <c r="H65" s="102"/>
      <c r="I65" s="102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3"/>
    </row>
    <row r="66" spans="1:89" s="101" customFormat="1" x14ac:dyDescent="0.25">
      <c r="A66" s="104"/>
      <c r="B66" s="104"/>
      <c r="C66" s="117"/>
      <c r="D66" s="102"/>
      <c r="E66" s="102"/>
      <c r="F66" s="102"/>
      <c r="G66" s="102"/>
      <c r="H66" s="102"/>
      <c r="I66" s="102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</row>
    <row r="67" spans="1:89" s="101" customFormat="1" x14ac:dyDescent="0.25">
      <c r="A67" s="104"/>
      <c r="B67" s="104"/>
      <c r="C67" s="117"/>
      <c r="D67" s="102"/>
      <c r="E67" s="102"/>
      <c r="F67" s="102"/>
      <c r="G67" s="102"/>
      <c r="H67" s="102"/>
      <c r="I67" s="102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</row>
    <row r="68" spans="1:89" s="101" customFormat="1" x14ac:dyDescent="0.25">
      <c r="A68" s="104"/>
      <c r="B68" s="104"/>
      <c r="C68" s="117"/>
      <c r="D68" s="102"/>
      <c r="E68" s="102"/>
      <c r="F68" s="102"/>
      <c r="G68" s="102"/>
      <c r="H68" s="102"/>
      <c r="I68" s="102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3"/>
    </row>
    <row r="69" spans="1:89" s="101" customFormat="1" x14ac:dyDescent="0.25">
      <c r="A69" s="104"/>
      <c r="B69" s="104"/>
      <c r="C69" s="117"/>
      <c r="D69" s="102"/>
      <c r="E69" s="102"/>
      <c r="F69" s="102"/>
      <c r="G69" s="102"/>
      <c r="H69" s="102"/>
      <c r="I69" s="102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3"/>
    </row>
    <row r="70" spans="1:89" s="101" customFormat="1" x14ac:dyDescent="0.25">
      <c r="A70" s="104"/>
      <c r="B70" s="104"/>
      <c r="C70" s="117"/>
      <c r="D70" s="102"/>
      <c r="E70" s="102"/>
      <c r="F70" s="102"/>
      <c r="G70" s="102"/>
      <c r="H70" s="102"/>
      <c r="I70" s="102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  <c r="CA70" s="123"/>
      <c r="CB70" s="123"/>
      <c r="CC70" s="123"/>
      <c r="CD70" s="123"/>
      <c r="CE70" s="123"/>
      <c r="CF70" s="123"/>
      <c r="CG70" s="123"/>
      <c r="CH70" s="123"/>
      <c r="CI70" s="123"/>
      <c r="CJ70" s="123"/>
      <c r="CK70" s="123"/>
    </row>
    <row r="71" spans="1:89" s="101" customFormat="1" x14ac:dyDescent="0.25">
      <c r="A71" s="104"/>
      <c r="B71" s="104"/>
      <c r="C71" s="117"/>
      <c r="D71" s="102"/>
      <c r="E71" s="102"/>
      <c r="F71" s="102"/>
      <c r="G71" s="102"/>
      <c r="H71" s="102"/>
      <c r="I71" s="102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3"/>
    </row>
    <row r="72" spans="1:89" s="101" customFormat="1" x14ac:dyDescent="0.25">
      <c r="A72" s="104"/>
      <c r="B72" s="104"/>
      <c r="C72" s="117"/>
      <c r="D72" s="102"/>
      <c r="E72" s="102"/>
      <c r="F72" s="102"/>
      <c r="G72" s="102"/>
      <c r="H72" s="102"/>
      <c r="I72" s="102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123"/>
      <c r="CB72" s="123"/>
      <c r="CC72" s="123"/>
      <c r="CD72" s="123"/>
      <c r="CE72" s="123"/>
      <c r="CF72" s="123"/>
      <c r="CG72" s="123"/>
      <c r="CH72" s="123"/>
      <c r="CI72" s="123"/>
      <c r="CJ72" s="123"/>
      <c r="CK72" s="123"/>
    </row>
    <row r="73" spans="1:89" s="101" customFormat="1" x14ac:dyDescent="0.25">
      <c r="A73" s="104"/>
      <c r="B73" s="104"/>
      <c r="C73" s="117"/>
      <c r="D73" s="102"/>
      <c r="E73" s="102"/>
      <c r="F73" s="102"/>
      <c r="G73" s="102"/>
      <c r="H73" s="102"/>
      <c r="I73" s="102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3"/>
      <c r="BX73" s="123"/>
      <c r="BY73" s="123"/>
      <c r="BZ73" s="123"/>
      <c r="CA73" s="123"/>
      <c r="CB73" s="123"/>
      <c r="CC73" s="123"/>
      <c r="CD73" s="123"/>
      <c r="CE73" s="123"/>
      <c r="CF73" s="123"/>
      <c r="CG73" s="123"/>
      <c r="CH73" s="123"/>
      <c r="CI73" s="123"/>
      <c r="CJ73" s="123"/>
      <c r="CK73" s="123"/>
    </row>
    <row r="74" spans="1:89" s="101" customFormat="1" x14ac:dyDescent="0.25">
      <c r="A74" s="104"/>
      <c r="B74" s="104"/>
      <c r="C74" s="117"/>
      <c r="D74" s="102"/>
      <c r="E74" s="102"/>
      <c r="F74" s="102"/>
      <c r="G74" s="102"/>
      <c r="H74" s="102"/>
      <c r="I74" s="102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  <c r="CA74" s="123"/>
      <c r="CB74" s="123"/>
      <c r="CC74" s="123"/>
      <c r="CD74" s="123"/>
      <c r="CE74" s="123"/>
      <c r="CF74" s="123"/>
      <c r="CG74" s="123"/>
      <c r="CH74" s="123"/>
      <c r="CI74" s="123"/>
      <c r="CJ74" s="123"/>
      <c r="CK74" s="123"/>
    </row>
    <row r="75" spans="1:89" s="101" customFormat="1" x14ac:dyDescent="0.25">
      <c r="A75" s="104"/>
      <c r="B75" s="104"/>
      <c r="C75" s="117"/>
      <c r="D75" s="102"/>
      <c r="E75" s="102"/>
      <c r="F75" s="102"/>
      <c r="G75" s="102"/>
      <c r="H75" s="102"/>
      <c r="I75" s="102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  <c r="CJ75" s="123"/>
      <c r="CK75" s="123"/>
    </row>
    <row r="76" spans="1:89" s="101" customFormat="1" x14ac:dyDescent="0.25">
      <c r="A76" s="104"/>
      <c r="B76" s="104"/>
      <c r="C76" s="117"/>
      <c r="D76" s="102"/>
      <c r="E76" s="102"/>
      <c r="F76" s="102"/>
      <c r="G76" s="102"/>
      <c r="H76" s="102"/>
      <c r="I76" s="102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  <c r="CA76" s="123"/>
      <c r="CB76" s="123"/>
      <c r="CC76" s="123"/>
      <c r="CD76" s="123"/>
      <c r="CE76" s="123"/>
      <c r="CF76" s="123"/>
      <c r="CG76" s="123"/>
      <c r="CH76" s="123"/>
      <c r="CI76" s="123"/>
      <c r="CJ76" s="123"/>
      <c r="CK76" s="123"/>
    </row>
    <row r="77" spans="1:89" s="101" customFormat="1" x14ac:dyDescent="0.25">
      <c r="A77" s="104"/>
      <c r="B77" s="104"/>
      <c r="C77" s="117"/>
      <c r="D77" s="102"/>
      <c r="E77" s="102"/>
      <c r="F77" s="102"/>
      <c r="G77" s="102"/>
      <c r="H77" s="102"/>
      <c r="I77" s="102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3"/>
      <c r="CF77" s="123"/>
      <c r="CG77" s="123"/>
      <c r="CH77" s="123"/>
      <c r="CI77" s="123"/>
      <c r="CJ77" s="123"/>
      <c r="CK77" s="123"/>
    </row>
    <row r="78" spans="1:89" s="101" customFormat="1" x14ac:dyDescent="0.25">
      <c r="A78" s="104"/>
      <c r="B78" s="104"/>
      <c r="C78" s="117"/>
      <c r="D78" s="102"/>
      <c r="E78" s="102"/>
      <c r="F78" s="102"/>
      <c r="G78" s="102"/>
      <c r="H78" s="102"/>
      <c r="I78" s="102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</row>
    <row r="79" spans="1:89" s="101" customFormat="1" x14ac:dyDescent="0.25">
      <c r="A79" s="104"/>
      <c r="B79" s="104"/>
      <c r="C79" s="117"/>
      <c r="D79" s="102"/>
      <c r="E79" s="102"/>
      <c r="F79" s="102"/>
      <c r="G79" s="102"/>
      <c r="H79" s="102"/>
      <c r="I79" s="102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  <c r="BO79" s="123"/>
      <c r="BP79" s="123"/>
      <c r="BQ79" s="123"/>
      <c r="BR79" s="123"/>
      <c r="BS79" s="123"/>
      <c r="BT79" s="123"/>
      <c r="BU79" s="123"/>
      <c r="BV79" s="123"/>
      <c r="BW79" s="123"/>
      <c r="BX79" s="123"/>
      <c r="BY79" s="123"/>
      <c r="BZ79" s="123"/>
      <c r="CA79" s="123"/>
      <c r="CB79" s="123"/>
      <c r="CC79" s="123"/>
      <c r="CD79" s="123"/>
      <c r="CE79" s="123"/>
      <c r="CF79" s="123"/>
      <c r="CG79" s="123"/>
      <c r="CH79" s="123"/>
      <c r="CI79" s="123"/>
      <c r="CJ79" s="123"/>
      <c r="CK79" s="123"/>
    </row>
    <row r="80" spans="1:89" s="101" customFormat="1" x14ac:dyDescent="0.25">
      <c r="A80" s="104"/>
      <c r="B80" s="104"/>
      <c r="C80" s="117"/>
      <c r="D80" s="102"/>
      <c r="E80" s="102"/>
      <c r="F80" s="102"/>
      <c r="G80" s="102"/>
      <c r="H80" s="102"/>
      <c r="I80" s="102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3"/>
      <c r="BJ80" s="123"/>
      <c r="BK80" s="123"/>
      <c r="BL80" s="123"/>
      <c r="BM80" s="123"/>
      <c r="BN80" s="123"/>
      <c r="BO80" s="123"/>
      <c r="BP80" s="123"/>
      <c r="BQ80" s="123"/>
      <c r="BR80" s="123"/>
      <c r="BS80" s="123"/>
      <c r="BT80" s="123"/>
      <c r="BU80" s="123"/>
      <c r="BV80" s="123"/>
      <c r="BW80" s="123"/>
      <c r="BX80" s="123"/>
      <c r="BY80" s="123"/>
      <c r="BZ80" s="123"/>
      <c r="CA80" s="123"/>
      <c r="CB80" s="123"/>
      <c r="CC80" s="123"/>
      <c r="CD80" s="123"/>
      <c r="CE80" s="123"/>
      <c r="CF80" s="123"/>
      <c r="CG80" s="123"/>
      <c r="CH80" s="123"/>
      <c r="CI80" s="123"/>
      <c r="CJ80" s="123"/>
      <c r="CK80" s="123"/>
    </row>
    <row r="81" spans="1:89" s="101" customFormat="1" x14ac:dyDescent="0.25">
      <c r="A81" s="104"/>
      <c r="B81" s="104"/>
      <c r="C81" s="117"/>
      <c r="D81" s="102"/>
      <c r="E81" s="102"/>
      <c r="F81" s="102"/>
      <c r="G81" s="102"/>
      <c r="H81" s="102"/>
      <c r="I81" s="102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  <c r="CA81" s="123"/>
      <c r="CB81" s="123"/>
      <c r="CC81" s="123"/>
      <c r="CD81" s="123"/>
      <c r="CE81" s="123"/>
      <c r="CF81" s="123"/>
      <c r="CG81" s="123"/>
      <c r="CH81" s="123"/>
      <c r="CI81" s="123"/>
      <c r="CJ81" s="123"/>
      <c r="CK81" s="123"/>
    </row>
    <row r="82" spans="1:89" s="101" customFormat="1" x14ac:dyDescent="0.25">
      <c r="A82" s="104"/>
      <c r="B82" s="104"/>
      <c r="C82" s="117"/>
      <c r="D82" s="102"/>
      <c r="E82" s="102"/>
      <c r="F82" s="102"/>
      <c r="G82" s="102"/>
      <c r="H82" s="102"/>
      <c r="I82" s="102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  <c r="CA82" s="123"/>
      <c r="CB82" s="123"/>
      <c r="CC82" s="123"/>
      <c r="CD82" s="123"/>
      <c r="CE82" s="123"/>
      <c r="CF82" s="123"/>
      <c r="CG82" s="123"/>
      <c r="CH82" s="123"/>
      <c r="CI82" s="123"/>
      <c r="CJ82" s="123"/>
      <c r="CK82" s="123"/>
    </row>
    <row r="83" spans="1:89" s="101" customFormat="1" x14ac:dyDescent="0.25">
      <c r="A83" s="104"/>
      <c r="B83" s="104"/>
      <c r="C83" s="117"/>
      <c r="D83" s="102"/>
      <c r="E83" s="102"/>
      <c r="F83" s="102"/>
      <c r="G83" s="102"/>
      <c r="H83" s="102"/>
      <c r="I83" s="102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3"/>
    </row>
    <row r="84" spans="1:89" s="101" customFormat="1" x14ac:dyDescent="0.25">
      <c r="A84" s="104"/>
      <c r="B84" s="104"/>
      <c r="C84" s="117"/>
      <c r="D84" s="102"/>
      <c r="E84" s="102"/>
      <c r="F84" s="102"/>
      <c r="G84" s="102"/>
      <c r="H84" s="102"/>
      <c r="I84" s="102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  <c r="CA84" s="123"/>
      <c r="CB84" s="123"/>
      <c r="CC84" s="123"/>
      <c r="CD84" s="123"/>
      <c r="CE84" s="123"/>
      <c r="CF84" s="123"/>
      <c r="CG84" s="123"/>
      <c r="CH84" s="123"/>
      <c r="CI84" s="123"/>
      <c r="CJ84" s="123"/>
      <c r="CK84" s="123"/>
    </row>
    <row r="85" spans="1:89" s="101" customFormat="1" x14ac:dyDescent="0.25">
      <c r="A85" s="104"/>
      <c r="B85" s="104"/>
      <c r="C85" s="117"/>
      <c r="D85" s="102"/>
      <c r="E85" s="102"/>
      <c r="F85" s="102"/>
      <c r="G85" s="102"/>
      <c r="H85" s="102"/>
      <c r="I85" s="102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/>
      <c r="CG85" s="123"/>
      <c r="CH85" s="123"/>
      <c r="CI85" s="123"/>
      <c r="CJ85" s="123"/>
      <c r="CK85" s="123"/>
    </row>
    <row r="86" spans="1:89" s="101" customFormat="1" x14ac:dyDescent="0.25">
      <c r="A86" s="104"/>
      <c r="B86" s="104"/>
      <c r="C86" s="117"/>
      <c r="D86" s="102"/>
      <c r="E86" s="102"/>
      <c r="F86" s="102"/>
      <c r="G86" s="102"/>
      <c r="H86" s="102"/>
      <c r="I86" s="102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  <c r="CA86" s="123"/>
      <c r="CB86" s="123"/>
      <c r="CC86" s="123"/>
      <c r="CD86" s="123"/>
      <c r="CE86" s="123"/>
      <c r="CF86" s="123"/>
      <c r="CG86" s="123"/>
      <c r="CH86" s="123"/>
      <c r="CI86" s="123"/>
      <c r="CJ86" s="123"/>
      <c r="CK86" s="123"/>
    </row>
    <row r="87" spans="1:89" s="101" customFormat="1" x14ac:dyDescent="0.25">
      <c r="A87" s="104"/>
      <c r="B87" s="104"/>
      <c r="C87" s="117"/>
      <c r="D87" s="102"/>
      <c r="E87" s="102"/>
      <c r="F87" s="102"/>
      <c r="G87" s="102"/>
      <c r="H87" s="102"/>
      <c r="I87" s="102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3"/>
      <c r="CA87" s="123"/>
      <c r="CB87" s="123"/>
      <c r="CC87" s="123"/>
      <c r="CD87" s="123"/>
      <c r="CE87" s="123"/>
      <c r="CF87" s="123"/>
      <c r="CG87" s="123"/>
      <c r="CH87" s="123"/>
      <c r="CI87" s="123"/>
      <c r="CJ87" s="123"/>
      <c r="CK87" s="123"/>
    </row>
    <row r="88" spans="1:89" s="101" customFormat="1" x14ac:dyDescent="0.25">
      <c r="A88" s="104"/>
      <c r="B88" s="104"/>
      <c r="C88" s="117"/>
      <c r="D88" s="102"/>
      <c r="E88" s="102"/>
      <c r="F88" s="102"/>
      <c r="G88" s="102"/>
      <c r="H88" s="102"/>
      <c r="I88" s="102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  <c r="BU88" s="123"/>
      <c r="BV88" s="123"/>
      <c r="BW88" s="123"/>
      <c r="BX88" s="123"/>
      <c r="BY88" s="123"/>
      <c r="BZ88" s="123"/>
      <c r="CA88" s="123"/>
      <c r="CB88" s="123"/>
      <c r="CC88" s="123"/>
      <c r="CD88" s="123"/>
      <c r="CE88" s="123"/>
      <c r="CF88" s="123"/>
      <c r="CG88" s="123"/>
      <c r="CH88" s="123"/>
      <c r="CI88" s="123"/>
      <c r="CJ88" s="123"/>
      <c r="CK88" s="123"/>
    </row>
    <row r="89" spans="1:89" s="101" customFormat="1" x14ac:dyDescent="0.25">
      <c r="A89" s="104"/>
      <c r="B89" s="104"/>
      <c r="C89" s="117"/>
      <c r="D89" s="102"/>
      <c r="E89" s="102"/>
      <c r="F89" s="102"/>
      <c r="G89" s="102"/>
      <c r="H89" s="102"/>
      <c r="I89" s="102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3"/>
      <c r="BW89" s="123"/>
      <c r="BX89" s="123"/>
      <c r="BY89" s="123"/>
      <c r="BZ89" s="123"/>
      <c r="CA89" s="123"/>
      <c r="CB89" s="123"/>
      <c r="CC89" s="123"/>
      <c r="CD89" s="123"/>
      <c r="CE89" s="123"/>
      <c r="CF89" s="123"/>
      <c r="CG89" s="123"/>
      <c r="CH89" s="123"/>
      <c r="CI89" s="123"/>
      <c r="CJ89" s="123"/>
      <c r="CK89" s="123"/>
    </row>
    <row r="90" spans="1:89" s="101" customFormat="1" x14ac:dyDescent="0.25">
      <c r="A90" s="104"/>
      <c r="B90" s="104"/>
      <c r="C90" s="117"/>
      <c r="D90" s="102"/>
      <c r="E90" s="102"/>
      <c r="F90" s="102"/>
      <c r="G90" s="102"/>
      <c r="H90" s="102"/>
      <c r="I90" s="102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  <c r="BX90" s="123"/>
      <c r="BY90" s="123"/>
      <c r="BZ90" s="123"/>
      <c r="CA90" s="123"/>
      <c r="CB90" s="123"/>
      <c r="CC90" s="123"/>
      <c r="CD90" s="123"/>
      <c r="CE90" s="123"/>
      <c r="CF90" s="123"/>
      <c r="CG90" s="123"/>
      <c r="CH90" s="123"/>
      <c r="CI90" s="123"/>
      <c r="CJ90" s="123"/>
      <c r="CK90" s="123"/>
    </row>
    <row r="91" spans="1:89" s="101" customFormat="1" x14ac:dyDescent="0.25">
      <c r="A91" s="104"/>
      <c r="B91" s="104"/>
      <c r="C91" s="117"/>
      <c r="D91" s="102"/>
      <c r="E91" s="102"/>
      <c r="F91" s="102"/>
      <c r="G91" s="102"/>
      <c r="H91" s="102"/>
      <c r="I91" s="102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X91" s="123"/>
      <c r="BY91" s="123"/>
      <c r="BZ91" s="123"/>
      <c r="CA91" s="123"/>
      <c r="CB91" s="123"/>
      <c r="CC91" s="123"/>
      <c r="CD91" s="123"/>
      <c r="CE91" s="123"/>
      <c r="CF91" s="123"/>
      <c r="CG91" s="123"/>
      <c r="CH91" s="123"/>
      <c r="CI91" s="123"/>
      <c r="CJ91" s="123"/>
      <c r="CK91" s="123"/>
    </row>
    <row r="92" spans="1:89" s="101" customFormat="1" x14ac:dyDescent="0.25">
      <c r="A92" s="104"/>
      <c r="B92" s="104"/>
      <c r="C92" s="117"/>
      <c r="D92" s="102"/>
      <c r="E92" s="102"/>
      <c r="F92" s="102"/>
      <c r="G92" s="102"/>
      <c r="H92" s="102"/>
      <c r="I92" s="102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3"/>
      <c r="CA92" s="123"/>
      <c r="CB92" s="123"/>
      <c r="CC92" s="123"/>
      <c r="CD92" s="123"/>
      <c r="CE92" s="123"/>
      <c r="CF92" s="123"/>
      <c r="CG92" s="123"/>
      <c r="CH92" s="123"/>
      <c r="CI92" s="123"/>
      <c r="CJ92" s="123"/>
      <c r="CK92" s="123"/>
    </row>
    <row r="93" spans="1:89" s="101" customFormat="1" x14ac:dyDescent="0.25">
      <c r="A93" s="104"/>
      <c r="B93" s="104"/>
      <c r="C93" s="117"/>
      <c r="D93" s="102"/>
      <c r="E93" s="102"/>
      <c r="F93" s="102"/>
      <c r="G93" s="102"/>
      <c r="H93" s="102"/>
      <c r="I93" s="102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3"/>
      <c r="BV93" s="123"/>
      <c r="BW93" s="123"/>
      <c r="BX93" s="123"/>
      <c r="BY93" s="123"/>
      <c r="BZ93" s="123"/>
      <c r="CA93" s="123"/>
      <c r="CB93" s="123"/>
      <c r="CC93" s="123"/>
      <c r="CD93" s="123"/>
      <c r="CE93" s="123"/>
      <c r="CF93" s="123"/>
      <c r="CG93" s="123"/>
      <c r="CH93" s="123"/>
      <c r="CI93" s="123"/>
      <c r="CJ93" s="123"/>
      <c r="CK93" s="123"/>
    </row>
    <row r="94" spans="1:89" s="101" customFormat="1" x14ac:dyDescent="0.25">
      <c r="A94" s="104"/>
      <c r="B94" s="104"/>
      <c r="C94" s="117"/>
      <c r="D94" s="102"/>
      <c r="E94" s="102"/>
      <c r="F94" s="102"/>
      <c r="G94" s="102"/>
      <c r="H94" s="102"/>
      <c r="I94" s="102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/>
      <c r="BL94" s="123"/>
      <c r="BM94" s="123"/>
      <c r="BN94" s="123"/>
      <c r="BO94" s="123"/>
      <c r="BP94" s="123"/>
      <c r="BQ94" s="123"/>
      <c r="BR94" s="123"/>
      <c r="BS94" s="123"/>
      <c r="BT94" s="123"/>
      <c r="BU94" s="123"/>
      <c r="BV94" s="123"/>
      <c r="BW94" s="123"/>
      <c r="BX94" s="123"/>
      <c r="BY94" s="123"/>
      <c r="BZ94" s="123"/>
      <c r="CA94" s="123"/>
      <c r="CB94" s="123"/>
      <c r="CC94" s="123"/>
      <c r="CD94" s="123"/>
      <c r="CE94" s="123"/>
      <c r="CF94" s="123"/>
      <c r="CG94" s="123"/>
      <c r="CH94" s="123"/>
      <c r="CI94" s="123"/>
      <c r="CJ94" s="123"/>
      <c r="CK94" s="123"/>
    </row>
    <row r="95" spans="1:89" s="101" customFormat="1" x14ac:dyDescent="0.25">
      <c r="A95" s="104"/>
      <c r="B95" s="104"/>
      <c r="C95" s="117"/>
      <c r="D95" s="102"/>
      <c r="E95" s="102"/>
      <c r="F95" s="102"/>
      <c r="G95" s="102"/>
      <c r="H95" s="102"/>
      <c r="I95" s="102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3"/>
      <c r="BL95" s="123"/>
      <c r="BM95" s="123"/>
      <c r="BN95" s="123"/>
      <c r="BO95" s="123"/>
      <c r="BP95" s="123"/>
      <c r="BQ95" s="123"/>
      <c r="BR95" s="123"/>
      <c r="BS95" s="123"/>
      <c r="BT95" s="123"/>
      <c r="BU95" s="123"/>
      <c r="BV95" s="123"/>
      <c r="BW95" s="123"/>
      <c r="BX95" s="123"/>
      <c r="BY95" s="123"/>
      <c r="BZ95" s="123"/>
      <c r="CA95" s="123"/>
      <c r="CB95" s="123"/>
      <c r="CC95" s="123"/>
      <c r="CD95" s="123"/>
      <c r="CE95" s="123"/>
      <c r="CF95" s="123"/>
      <c r="CG95" s="123"/>
      <c r="CH95" s="123"/>
      <c r="CI95" s="123"/>
      <c r="CJ95" s="123"/>
      <c r="CK95" s="123"/>
    </row>
    <row r="96" spans="1:89" s="101" customFormat="1" x14ac:dyDescent="0.25">
      <c r="A96" s="104"/>
      <c r="B96" s="104"/>
      <c r="C96" s="117"/>
      <c r="D96" s="102"/>
      <c r="E96" s="102"/>
      <c r="F96" s="102"/>
      <c r="G96" s="102"/>
      <c r="H96" s="102"/>
      <c r="I96" s="102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23"/>
      <c r="BK96" s="123"/>
      <c r="BL96" s="123"/>
      <c r="BM96" s="123"/>
      <c r="BN96" s="123"/>
      <c r="BO96" s="123"/>
      <c r="BP96" s="123"/>
      <c r="BQ96" s="123"/>
      <c r="BR96" s="123"/>
      <c r="BS96" s="123"/>
      <c r="BT96" s="123"/>
      <c r="BU96" s="123"/>
      <c r="BV96" s="123"/>
      <c r="BW96" s="123"/>
      <c r="BX96" s="123"/>
      <c r="BY96" s="123"/>
      <c r="BZ96" s="123"/>
      <c r="CA96" s="123"/>
      <c r="CB96" s="123"/>
      <c r="CC96" s="123"/>
      <c r="CD96" s="123"/>
      <c r="CE96" s="123"/>
      <c r="CF96" s="123"/>
      <c r="CG96" s="123"/>
      <c r="CH96" s="123"/>
      <c r="CI96" s="123"/>
      <c r="CJ96" s="123"/>
      <c r="CK96" s="123"/>
    </row>
    <row r="97" spans="1:89" s="101" customFormat="1" x14ac:dyDescent="0.25">
      <c r="A97" s="104"/>
      <c r="B97" s="104"/>
      <c r="C97" s="117"/>
      <c r="D97" s="102"/>
      <c r="E97" s="102"/>
      <c r="F97" s="102"/>
      <c r="G97" s="102"/>
      <c r="H97" s="102"/>
      <c r="I97" s="102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3"/>
      <c r="BL97" s="123"/>
      <c r="BM97" s="123"/>
      <c r="BN97" s="123"/>
      <c r="BO97" s="123"/>
      <c r="BP97" s="123"/>
      <c r="BQ97" s="123"/>
      <c r="BR97" s="123"/>
      <c r="BS97" s="123"/>
      <c r="BT97" s="123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  <c r="CH97" s="123"/>
      <c r="CI97" s="123"/>
      <c r="CJ97" s="123"/>
      <c r="CK97" s="123"/>
    </row>
    <row r="98" spans="1:89" s="101" customFormat="1" x14ac:dyDescent="0.25">
      <c r="A98" s="104"/>
      <c r="B98" s="104"/>
      <c r="C98" s="117"/>
      <c r="D98" s="102"/>
      <c r="E98" s="102"/>
      <c r="F98" s="102"/>
      <c r="G98" s="102"/>
      <c r="H98" s="102"/>
      <c r="I98" s="102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  <c r="BE98" s="123"/>
      <c r="BF98" s="123"/>
      <c r="BG98" s="123"/>
      <c r="BH98" s="123"/>
      <c r="BI98" s="123"/>
      <c r="BJ98" s="123"/>
      <c r="BK98" s="123"/>
      <c r="BL98" s="123"/>
      <c r="BM98" s="123"/>
      <c r="BN98" s="123"/>
      <c r="BO98" s="123"/>
      <c r="BP98" s="123"/>
      <c r="BQ98" s="123"/>
      <c r="BR98" s="123"/>
      <c r="BS98" s="123"/>
      <c r="BT98" s="123"/>
      <c r="BU98" s="123"/>
      <c r="BV98" s="123"/>
      <c r="BW98" s="123"/>
      <c r="BX98" s="123"/>
      <c r="BY98" s="123"/>
      <c r="BZ98" s="123"/>
      <c r="CA98" s="123"/>
      <c r="CB98" s="123"/>
      <c r="CC98" s="123"/>
      <c r="CD98" s="123"/>
      <c r="CE98" s="123"/>
      <c r="CF98" s="123"/>
      <c r="CG98" s="123"/>
      <c r="CH98" s="123"/>
      <c r="CI98" s="123"/>
      <c r="CJ98" s="123"/>
      <c r="CK98" s="123"/>
    </row>
    <row r="99" spans="1:89" s="101" customFormat="1" x14ac:dyDescent="0.25">
      <c r="A99" s="104"/>
      <c r="B99" s="104"/>
      <c r="C99" s="117"/>
      <c r="D99" s="102"/>
      <c r="E99" s="102"/>
      <c r="F99" s="102"/>
      <c r="G99" s="102"/>
      <c r="H99" s="102"/>
      <c r="I99" s="102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23"/>
      <c r="AM99" s="123"/>
      <c r="AN99" s="123"/>
      <c r="AO99" s="123"/>
      <c r="AP99" s="123"/>
      <c r="AQ99" s="123"/>
      <c r="AR99" s="123"/>
      <c r="AS99" s="123"/>
      <c r="AT99" s="123"/>
      <c r="AU99" s="123"/>
      <c r="AV99" s="123"/>
      <c r="AW99" s="123"/>
      <c r="AX99" s="123"/>
      <c r="AY99" s="123"/>
      <c r="AZ99" s="123"/>
      <c r="BA99" s="123"/>
      <c r="BB99" s="123"/>
      <c r="BC99" s="123"/>
      <c r="BD99" s="123"/>
      <c r="BE99" s="123"/>
      <c r="BF99" s="123"/>
      <c r="BG99" s="123"/>
      <c r="BH99" s="123"/>
      <c r="BI99" s="123"/>
      <c r="BJ99" s="123"/>
      <c r="BK99" s="123"/>
      <c r="BL99" s="123"/>
      <c r="BM99" s="123"/>
      <c r="BN99" s="123"/>
      <c r="BO99" s="123"/>
      <c r="BP99" s="123"/>
      <c r="BQ99" s="123"/>
      <c r="BR99" s="123"/>
      <c r="BS99" s="123"/>
      <c r="BT99" s="123"/>
      <c r="BU99" s="123"/>
      <c r="BV99" s="123"/>
      <c r="BW99" s="123"/>
      <c r="BX99" s="123"/>
      <c r="BY99" s="123"/>
      <c r="BZ99" s="123"/>
      <c r="CA99" s="123"/>
      <c r="CB99" s="123"/>
      <c r="CC99" s="123"/>
      <c r="CD99" s="123"/>
      <c r="CE99" s="123"/>
      <c r="CF99" s="123"/>
      <c r="CG99" s="123"/>
      <c r="CH99" s="123"/>
      <c r="CI99" s="123"/>
      <c r="CJ99" s="123"/>
      <c r="CK99" s="123"/>
    </row>
    <row r="100" spans="1:89" s="101" customFormat="1" x14ac:dyDescent="0.25">
      <c r="A100" s="104"/>
      <c r="B100" s="104"/>
      <c r="C100" s="117"/>
      <c r="D100" s="102"/>
      <c r="E100" s="102"/>
      <c r="F100" s="102"/>
      <c r="G100" s="102"/>
      <c r="H100" s="102"/>
      <c r="I100" s="102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3"/>
      <c r="AQ100" s="123"/>
      <c r="AR100" s="123"/>
      <c r="AS100" s="123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  <c r="BI100" s="123"/>
      <c r="BJ100" s="123"/>
      <c r="BK100" s="123"/>
      <c r="BL100" s="123"/>
      <c r="BM100" s="123"/>
      <c r="BN100" s="123"/>
      <c r="BO100" s="123"/>
      <c r="BP100" s="123"/>
      <c r="BQ100" s="123"/>
      <c r="BR100" s="123"/>
      <c r="BS100" s="123"/>
      <c r="BT100" s="123"/>
      <c r="BU100" s="123"/>
      <c r="BV100" s="123"/>
      <c r="BW100" s="123"/>
      <c r="BX100" s="123"/>
      <c r="BY100" s="123"/>
      <c r="BZ100" s="123"/>
      <c r="CA100" s="123"/>
      <c r="CB100" s="123"/>
      <c r="CC100" s="123"/>
      <c r="CD100" s="123"/>
      <c r="CE100" s="123"/>
      <c r="CF100" s="123"/>
      <c r="CG100" s="123"/>
      <c r="CH100" s="123"/>
      <c r="CI100" s="123"/>
      <c r="CJ100" s="123"/>
      <c r="CK100" s="123"/>
    </row>
    <row r="101" spans="1:89" s="101" customFormat="1" x14ac:dyDescent="0.25">
      <c r="A101" s="104"/>
      <c r="B101" s="104"/>
      <c r="C101" s="117"/>
      <c r="D101" s="102"/>
      <c r="E101" s="102"/>
      <c r="F101" s="102"/>
      <c r="G101" s="102"/>
      <c r="H101" s="102"/>
      <c r="I101" s="102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3"/>
      <c r="BL101" s="123"/>
      <c r="BM101" s="123"/>
      <c r="BN101" s="123"/>
      <c r="BO101" s="123"/>
      <c r="BP101" s="123"/>
      <c r="BQ101" s="123"/>
      <c r="BR101" s="123"/>
      <c r="BS101" s="123"/>
      <c r="BT101" s="123"/>
      <c r="BU101" s="123"/>
      <c r="BV101" s="123"/>
      <c r="BW101" s="123"/>
      <c r="BX101" s="123"/>
      <c r="BY101" s="123"/>
      <c r="BZ101" s="123"/>
      <c r="CA101" s="123"/>
      <c r="CB101" s="123"/>
      <c r="CC101" s="123"/>
      <c r="CD101" s="123"/>
      <c r="CE101" s="123"/>
      <c r="CF101" s="123"/>
      <c r="CG101" s="123"/>
      <c r="CH101" s="123"/>
      <c r="CI101" s="123"/>
      <c r="CJ101" s="123"/>
      <c r="CK101" s="123"/>
    </row>
    <row r="102" spans="1:89" s="101" customFormat="1" x14ac:dyDescent="0.25">
      <c r="A102" s="104"/>
      <c r="B102" s="104"/>
      <c r="C102" s="117"/>
      <c r="D102" s="102"/>
      <c r="E102" s="102"/>
      <c r="F102" s="102"/>
      <c r="G102" s="102"/>
      <c r="H102" s="102"/>
      <c r="I102" s="102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23"/>
      <c r="AP102" s="123"/>
      <c r="AQ102" s="123"/>
      <c r="AR102" s="123"/>
      <c r="AS102" s="123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3"/>
      <c r="BJ102" s="123"/>
      <c r="BK102" s="123"/>
      <c r="BL102" s="123"/>
      <c r="BM102" s="123"/>
      <c r="BN102" s="123"/>
      <c r="BO102" s="123"/>
      <c r="BP102" s="123"/>
      <c r="BQ102" s="123"/>
      <c r="BR102" s="123"/>
      <c r="BS102" s="123"/>
      <c r="BT102" s="123"/>
      <c r="BU102" s="123"/>
      <c r="BV102" s="123"/>
      <c r="BW102" s="123"/>
      <c r="BX102" s="123"/>
      <c r="BY102" s="123"/>
      <c r="BZ102" s="123"/>
      <c r="CA102" s="123"/>
      <c r="CB102" s="123"/>
      <c r="CC102" s="123"/>
      <c r="CD102" s="123"/>
      <c r="CE102" s="123"/>
      <c r="CF102" s="123"/>
      <c r="CG102" s="123"/>
      <c r="CH102" s="123"/>
      <c r="CI102" s="123"/>
      <c r="CJ102" s="123"/>
      <c r="CK102" s="123"/>
    </row>
    <row r="103" spans="1:89" s="101" customFormat="1" x14ac:dyDescent="0.25">
      <c r="A103" s="104"/>
      <c r="B103" s="104"/>
      <c r="C103" s="117"/>
      <c r="D103" s="102"/>
      <c r="E103" s="102"/>
      <c r="F103" s="102"/>
      <c r="G103" s="102"/>
      <c r="H103" s="102"/>
      <c r="I103" s="102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  <c r="AX103" s="123"/>
      <c r="AY103" s="123"/>
      <c r="AZ103" s="123"/>
      <c r="BA103" s="123"/>
      <c r="BB103" s="123"/>
      <c r="BC103" s="123"/>
      <c r="BD103" s="123"/>
      <c r="BE103" s="123"/>
      <c r="BF103" s="123"/>
      <c r="BG103" s="123"/>
      <c r="BH103" s="123"/>
      <c r="BI103" s="123"/>
      <c r="BJ103" s="123"/>
      <c r="BK103" s="123"/>
      <c r="BL103" s="123"/>
      <c r="BM103" s="123"/>
      <c r="BN103" s="123"/>
      <c r="BO103" s="123"/>
      <c r="BP103" s="123"/>
      <c r="BQ103" s="123"/>
      <c r="BR103" s="123"/>
      <c r="BS103" s="123"/>
      <c r="BT103" s="123"/>
      <c r="BU103" s="123"/>
      <c r="BV103" s="123"/>
      <c r="BW103" s="123"/>
      <c r="BX103" s="123"/>
      <c r="BY103" s="123"/>
      <c r="BZ103" s="123"/>
      <c r="CA103" s="123"/>
      <c r="CB103" s="123"/>
      <c r="CC103" s="123"/>
      <c r="CD103" s="123"/>
      <c r="CE103" s="123"/>
      <c r="CF103" s="123"/>
      <c r="CG103" s="123"/>
      <c r="CH103" s="123"/>
      <c r="CI103" s="123"/>
      <c r="CJ103" s="123"/>
      <c r="CK103" s="123"/>
    </row>
    <row r="104" spans="1:89" s="101" customFormat="1" x14ac:dyDescent="0.25">
      <c r="A104" s="104"/>
      <c r="B104" s="104"/>
      <c r="C104" s="117"/>
      <c r="D104" s="102"/>
      <c r="E104" s="102"/>
      <c r="F104" s="102"/>
      <c r="G104" s="102"/>
      <c r="H104" s="102"/>
      <c r="I104" s="102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23"/>
      <c r="BP104" s="123"/>
      <c r="BQ104" s="123"/>
      <c r="BR104" s="123"/>
      <c r="BS104" s="123"/>
      <c r="BT104" s="123"/>
      <c r="BU104" s="123"/>
      <c r="BV104" s="123"/>
      <c r="BW104" s="123"/>
      <c r="BX104" s="123"/>
      <c r="BY104" s="123"/>
      <c r="BZ104" s="123"/>
      <c r="CA104" s="123"/>
      <c r="CB104" s="123"/>
      <c r="CC104" s="123"/>
      <c r="CD104" s="123"/>
      <c r="CE104" s="123"/>
      <c r="CF104" s="123"/>
      <c r="CG104" s="123"/>
      <c r="CH104" s="123"/>
      <c r="CI104" s="123"/>
      <c r="CJ104" s="123"/>
      <c r="CK104" s="123"/>
    </row>
    <row r="105" spans="1:89" s="101" customFormat="1" x14ac:dyDescent="0.25">
      <c r="A105" s="104"/>
      <c r="B105" s="104"/>
      <c r="C105" s="117"/>
      <c r="D105" s="102"/>
      <c r="E105" s="102"/>
      <c r="F105" s="102"/>
      <c r="G105" s="102"/>
      <c r="H105" s="102"/>
      <c r="I105" s="102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3"/>
      <c r="BJ105" s="123"/>
      <c r="BK105" s="123"/>
      <c r="BL105" s="123"/>
      <c r="BM105" s="123"/>
      <c r="BN105" s="123"/>
      <c r="BO105" s="123"/>
      <c r="BP105" s="123"/>
      <c r="BQ105" s="123"/>
      <c r="BR105" s="123"/>
      <c r="BS105" s="123"/>
      <c r="BT105" s="123"/>
      <c r="BU105" s="123"/>
      <c r="BV105" s="123"/>
      <c r="BW105" s="123"/>
      <c r="BX105" s="123"/>
      <c r="BY105" s="123"/>
      <c r="BZ105" s="123"/>
      <c r="CA105" s="123"/>
      <c r="CB105" s="123"/>
      <c r="CC105" s="123"/>
      <c r="CD105" s="123"/>
      <c r="CE105" s="123"/>
      <c r="CF105" s="123"/>
      <c r="CG105" s="123"/>
      <c r="CH105" s="123"/>
      <c r="CI105" s="123"/>
      <c r="CJ105" s="123"/>
      <c r="CK105" s="123"/>
    </row>
    <row r="106" spans="1:89" s="101" customFormat="1" x14ac:dyDescent="0.25">
      <c r="A106" s="104"/>
      <c r="B106" s="104"/>
      <c r="C106" s="117"/>
      <c r="D106" s="102"/>
      <c r="E106" s="102"/>
      <c r="F106" s="102"/>
      <c r="G106" s="102"/>
      <c r="H106" s="102"/>
      <c r="I106" s="102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  <c r="BJ106" s="123"/>
      <c r="BK106" s="123"/>
      <c r="BL106" s="123"/>
      <c r="BM106" s="123"/>
      <c r="BN106" s="123"/>
      <c r="BO106" s="123"/>
      <c r="BP106" s="123"/>
      <c r="BQ106" s="123"/>
      <c r="BR106" s="123"/>
      <c r="BS106" s="123"/>
      <c r="BT106" s="123"/>
      <c r="BU106" s="123"/>
      <c r="BV106" s="123"/>
      <c r="BW106" s="123"/>
      <c r="BX106" s="123"/>
      <c r="BY106" s="123"/>
      <c r="BZ106" s="123"/>
      <c r="CA106" s="123"/>
      <c r="CB106" s="123"/>
      <c r="CC106" s="123"/>
      <c r="CD106" s="123"/>
      <c r="CE106" s="123"/>
      <c r="CF106" s="123"/>
      <c r="CG106" s="123"/>
      <c r="CH106" s="123"/>
      <c r="CI106" s="123"/>
      <c r="CJ106" s="123"/>
      <c r="CK106" s="123"/>
    </row>
    <row r="107" spans="1:89" s="101" customFormat="1" x14ac:dyDescent="0.25">
      <c r="A107" s="104"/>
      <c r="B107" s="104"/>
      <c r="C107" s="117"/>
      <c r="D107" s="102"/>
      <c r="E107" s="102"/>
      <c r="F107" s="102"/>
      <c r="G107" s="102"/>
      <c r="H107" s="102"/>
      <c r="I107" s="102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23"/>
      <c r="BK107" s="123"/>
      <c r="BL107" s="123"/>
      <c r="BM107" s="123"/>
      <c r="BN107" s="123"/>
      <c r="BO107" s="123"/>
      <c r="BP107" s="123"/>
      <c r="BQ107" s="123"/>
      <c r="BR107" s="123"/>
      <c r="BS107" s="123"/>
      <c r="BT107" s="123"/>
      <c r="BU107" s="123"/>
      <c r="BV107" s="123"/>
      <c r="BW107" s="123"/>
      <c r="BX107" s="123"/>
      <c r="BY107" s="123"/>
      <c r="BZ107" s="123"/>
      <c r="CA107" s="123"/>
      <c r="CB107" s="123"/>
      <c r="CC107" s="123"/>
      <c r="CD107" s="123"/>
      <c r="CE107" s="123"/>
      <c r="CF107" s="123"/>
      <c r="CG107" s="123"/>
      <c r="CH107" s="123"/>
      <c r="CI107" s="123"/>
      <c r="CJ107" s="123"/>
      <c r="CK107" s="123"/>
    </row>
    <row r="108" spans="1:89" s="101" customFormat="1" x14ac:dyDescent="0.25">
      <c r="A108" s="104"/>
      <c r="B108" s="104"/>
      <c r="C108" s="117"/>
      <c r="D108" s="102"/>
      <c r="E108" s="102"/>
      <c r="F108" s="102"/>
      <c r="G108" s="102"/>
      <c r="H108" s="102"/>
      <c r="I108" s="102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123"/>
      <c r="AP108" s="123"/>
      <c r="AQ108" s="123"/>
      <c r="AR108" s="123"/>
      <c r="AS108" s="123"/>
      <c r="AT108" s="123"/>
      <c r="AU108" s="123"/>
      <c r="AV108" s="123"/>
      <c r="AW108" s="123"/>
      <c r="AX108" s="123"/>
      <c r="AY108" s="123"/>
      <c r="AZ108" s="123"/>
      <c r="BA108" s="123"/>
      <c r="BB108" s="123"/>
      <c r="BC108" s="123"/>
      <c r="BD108" s="123"/>
      <c r="BE108" s="123"/>
      <c r="BF108" s="123"/>
      <c r="BG108" s="123"/>
      <c r="BH108" s="123"/>
      <c r="BI108" s="123"/>
      <c r="BJ108" s="123"/>
      <c r="BK108" s="123"/>
      <c r="BL108" s="123"/>
      <c r="BM108" s="123"/>
      <c r="BN108" s="123"/>
      <c r="BO108" s="123"/>
      <c r="BP108" s="123"/>
      <c r="BQ108" s="123"/>
      <c r="BR108" s="123"/>
      <c r="BS108" s="123"/>
      <c r="BT108" s="123"/>
      <c r="BU108" s="123"/>
      <c r="BV108" s="123"/>
      <c r="BW108" s="123"/>
      <c r="BX108" s="123"/>
      <c r="BY108" s="123"/>
      <c r="BZ108" s="123"/>
      <c r="CA108" s="123"/>
      <c r="CB108" s="123"/>
      <c r="CC108" s="123"/>
      <c r="CD108" s="123"/>
      <c r="CE108" s="123"/>
      <c r="CF108" s="123"/>
      <c r="CG108" s="123"/>
      <c r="CH108" s="123"/>
      <c r="CI108" s="123"/>
      <c r="CJ108" s="123"/>
      <c r="CK108" s="123"/>
    </row>
    <row r="109" spans="1:89" s="101" customFormat="1" x14ac:dyDescent="0.25">
      <c r="A109" s="104"/>
      <c r="B109" s="104"/>
      <c r="C109" s="117"/>
      <c r="D109" s="102"/>
      <c r="E109" s="102"/>
      <c r="F109" s="102"/>
      <c r="G109" s="102"/>
      <c r="H109" s="102"/>
      <c r="I109" s="102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  <c r="BH109" s="123"/>
      <c r="BI109" s="123"/>
      <c r="BJ109" s="123"/>
      <c r="BK109" s="123"/>
      <c r="BL109" s="123"/>
      <c r="BM109" s="123"/>
      <c r="BN109" s="123"/>
      <c r="BO109" s="123"/>
      <c r="BP109" s="123"/>
      <c r="BQ109" s="123"/>
      <c r="BR109" s="123"/>
      <c r="BS109" s="123"/>
      <c r="BT109" s="123"/>
      <c r="BU109" s="123"/>
      <c r="BV109" s="123"/>
      <c r="BW109" s="123"/>
      <c r="BX109" s="123"/>
      <c r="BY109" s="123"/>
      <c r="BZ109" s="123"/>
      <c r="CA109" s="123"/>
      <c r="CB109" s="123"/>
      <c r="CC109" s="123"/>
      <c r="CD109" s="123"/>
      <c r="CE109" s="123"/>
      <c r="CF109" s="123"/>
      <c r="CG109" s="123"/>
      <c r="CH109" s="123"/>
      <c r="CI109" s="123"/>
      <c r="CJ109" s="123"/>
      <c r="CK109" s="123"/>
    </row>
    <row r="110" spans="1:89" s="101" customFormat="1" x14ac:dyDescent="0.25">
      <c r="A110" s="104"/>
      <c r="B110" s="104"/>
      <c r="C110" s="117"/>
      <c r="D110" s="102"/>
      <c r="E110" s="102"/>
      <c r="F110" s="102"/>
      <c r="G110" s="102"/>
      <c r="H110" s="102"/>
      <c r="I110" s="102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3"/>
      <c r="BB110" s="123"/>
      <c r="BC110" s="123"/>
      <c r="BD110" s="123"/>
      <c r="BE110" s="123"/>
      <c r="BF110" s="123"/>
      <c r="BG110" s="123"/>
      <c r="BH110" s="123"/>
      <c r="BI110" s="123"/>
      <c r="BJ110" s="123"/>
      <c r="BK110" s="123"/>
      <c r="BL110" s="123"/>
      <c r="BM110" s="123"/>
      <c r="BN110" s="123"/>
      <c r="BO110" s="123"/>
      <c r="BP110" s="123"/>
      <c r="BQ110" s="123"/>
      <c r="BR110" s="123"/>
      <c r="BS110" s="123"/>
      <c r="BT110" s="123"/>
      <c r="BU110" s="123"/>
      <c r="BV110" s="123"/>
      <c r="BW110" s="123"/>
      <c r="BX110" s="123"/>
      <c r="BY110" s="123"/>
      <c r="BZ110" s="123"/>
      <c r="CA110" s="123"/>
      <c r="CB110" s="123"/>
      <c r="CC110" s="123"/>
      <c r="CD110" s="123"/>
      <c r="CE110" s="123"/>
      <c r="CF110" s="123"/>
      <c r="CG110" s="123"/>
      <c r="CH110" s="123"/>
      <c r="CI110" s="123"/>
      <c r="CJ110" s="123"/>
      <c r="CK110" s="123"/>
    </row>
    <row r="111" spans="1:89" s="101" customFormat="1" x14ac:dyDescent="0.25">
      <c r="A111" s="104"/>
      <c r="B111" s="104"/>
      <c r="C111" s="117"/>
      <c r="D111" s="102"/>
      <c r="E111" s="102"/>
      <c r="F111" s="102"/>
      <c r="G111" s="102"/>
      <c r="H111" s="102"/>
      <c r="I111" s="102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3"/>
      <c r="BI111" s="123"/>
      <c r="BJ111" s="123"/>
      <c r="BK111" s="123"/>
      <c r="BL111" s="123"/>
      <c r="BM111" s="123"/>
      <c r="BN111" s="123"/>
      <c r="BO111" s="123"/>
      <c r="BP111" s="123"/>
      <c r="BQ111" s="123"/>
      <c r="BR111" s="123"/>
      <c r="BS111" s="123"/>
      <c r="BT111" s="123"/>
      <c r="BU111" s="123"/>
      <c r="BV111" s="123"/>
      <c r="BW111" s="123"/>
      <c r="BX111" s="123"/>
      <c r="BY111" s="123"/>
      <c r="BZ111" s="123"/>
      <c r="CA111" s="123"/>
      <c r="CB111" s="123"/>
      <c r="CC111" s="123"/>
      <c r="CD111" s="123"/>
      <c r="CE111" s="123"/>
      <c r="CF111" s="123"/>
      <c r="CG111" s="123"/>
      <c r="CH111" s="123"/>
      <c r="CI111" s="123"/>
      <c r="CJ111" s="123"/>
      <c r="CK111" s="123"/>
    </row>
    <row r="112" spans="1:89" s="101" customFormat="1" x14ac:dyDescent="0.25">
      <c r="A112" s="104"/>
      <c r="B112" s="104"/>
      <c r="C112" s="117"/>
      <c r="D112" s="102"/>
      <c r="E112" s="102"/>
      <c r="F112" s="102"/>
      <c r="G112" s="102"/>
      <c r="H112" s="102"/>
      <c r="I112" s="102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123"/>
      <c r="BM112" s="123"/>
      <c r="BN112" s="123"/>
      <c r="BO112" s="123"/>
      <c r="BP112" s="123"/>
      <c r="BQ112" s="123"/>
      <c r="BR112" s="123"/>
      <c r="BS112" s="123"/>
      <c r="BT112" s="123"/>
      <c r="BU112" s="123"/>
      <c r="BV112" s="123"/>
      <c r="BW112" s="123"/>
      <c r="BX112" s="123"/>
      <c r="BY112" s="123"/>
      <c r="BZ112" s="123"/>
      <c r="CA112" s="123"/>
      <c r="CB112" s="123"/>
      <c r="CC112" s="123"/>
      <c r="CD112" s="123"/>
      <c r="CE112" s="123"/>
      <c r="CF112" s="123"/>
      <c r="CG112" s="123"/>
      <c r="CH112" s="123"/>
      <c r="CI112" s="123"/>
      <c r="CJ112" s="123"/>
      <c r="CK112" s="123"/>
    </row>
    <row r="113" spans="1:89" s="101" customFormat="1" x14ac:dyDescent="0.25">
      <c r="A113" s="104"/>
      <c r="B113" s="104"/>
      <c r="C113" s="117"/>
      <c r="D113" s="102"/>
      <c r="E113" s="102"/>
      <c r="F113" s="102"/>
      <c r="G113" s="102"/>
      <c r="H113" s="102"/>
      <c r="I113" s="102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3"/>
      <c r="BH113" s="123"/>
      <c r="BI113" s="123"/>
      <c r="BJ113" s="123"/>
      <c r="BK113" s="123"/>
      <c r="BL113" s="123"/>
      <c r="BM113" s="123"/>
      <c r="BN113" s="123"/>
      <c r="BO113" s="123"/>
      <c r="BP113" s="123"/>
      <c r="BQ113" s="123"/>
      <c r="BR113" s="123"/>
      <c r="BS113" s="123"/>
      <c r="BT113" s="123"/>
      <c r="BU113" s="123"/>
      <c r="BV113" s="123"/>
      <c r="BW113" s="123"/>
      <c r="BX113" s="123"/>
      <c r="BY113" s="123"/>
      <c r="BZ113" s="123"/>
      <c r="CA113" s="123"/>
      <c r="CB113" s="123"/>
      <c r="CC113" s="123"/>
      <c r="CD113" s="123"/>
      <c r="CE113" s="123"/>
      <c r="CF113" s="123"/>
      <c r="CG113" s="123"/>
      <c r="CH113" s="123"/>
      <c r="CI113" s="123"/>
      <c r="CJ113" s="123"/>
      <c r="CK113" s="123"/>
    </row>
    <row r="114" spans="1:89" s="101" customFormat="1" x14ac:dyDescent="0.25">
      <c r="A114" s="104"/>
      <c r="B114" s="104"/>
      <c r="C114" s="117"/>
      <c r="D114" s="102"/>
      <c r="E114" s="102"/>
      <c r="F114" s="102"/>
      <c r="G114" s="102"/>
      <c r="H114" s="102"/>
      <c r="I114" s="102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  <c r="BF114" s="123"/>
      <c r="BG114" s="123"/>
      <c r="BH114" s="123"/>
      <c r="BI114" s="123"/>
      <c r="BJ114" s="123"/>
      <c r="BK114" s="123"/>
      <c r="BL114" s="123"/>
      <c r="BM114" s="123"/>
      <c r="BN114" s="123"/>
      <c r="BO114" s="123"/>
      <c r="BP114" s="123"/>
      <c r="BQ114" s="123"/>
      <c r="BR114" s="123"/>
      <c r="BS114" s="123"/>
      <c r="BT114" s="123"/>
      <c r="BU114" s="123"/>
      <c r="BV114" s="123"/>
      <c r="BW114" s="123"/>
      <c r="BX114" s="123"/>
      <c r="BY114" s="123"/>
      <c r="BZ114" s="123"/>
      <c r="CA114" s="123"/>
      <c r="CB114" s="123"/>
      <c r="CC114" s="123"/>
      <c r="CD114" s="123"/>
      <c r="CE114" s="123"/>
      <c r="CF114" s="123"/>
      <c r="CG114" s="123"/>
      <c r="CH114" s="123"/>
      <c r="CI114" s="123"/>
      <c r="CJ114" s="123"/>
      <c r="CK114" s="123"/>
    </row>
    <row r="115" spans="1:89" s="101" customFormat="1" x14ac:dyDescent="0.25">
      <c r="A115" s="104"/>
      <c r="B115" s="104"/>
      <c r="C115" s="117"/>
      <c r="D115" s="102"/>
      <c r="E115" s="102"/>
      <c r="F115" s="102"/>
      <c r="G115" s="102"/>
      <c r="H115" s="102"/>
      <c r="I115" s="102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123"/>
      <c r="AP115" s="123"/>
      <c r="AQ115" s="123"/>
      <c r="AR115" s="123"/>
      <c r="AS115" s="123"/>
      <c r="AT115" s="123"/>
      <c r="AU115" s="123"/>
      <c r="AV115" s="123"/>
      <c r="AW115" s="123"/>
      <c r="AX115" s="123"/>
      <c r="AY115" s="123"/>
      <c r="AZ115" s="123"/>
      <c r="BA115" s="123"/>
      <c r="BB115" s="123"/>
      <c r="BC115" s="123"/>
      <c r="BD115" s="123"/>
      <c r="BE115" s="123"/>
      <c r="BF115" s="123"/>
      <c r="BG115" s="123"/>
      <c r="BH115" s="123"/>
      <c r="BI115" s="123"/>
      <c r="BJ115" s="123"/>
      <c r="BK115" s="123"/>
      <c r="BL115" s="123"/>
      <c r="BM115" s="123"/>
      <c r="BN115" s="123"/>
      <c r="BO115" s="123"/>
      <c r="BP115" s="123"/>
      <c r="BQ115" s="123"/>
      <c r="BR115" s="123"/>
      <c r="BS115" s="123"/>
      <c r="BT115" s="123"/>
      <c r="BU115" s="123"/>
      <c r="BV115" s="123"/>
      <c r="BW115" s="123"/>
      <c r="BX115" s="123"/>
      <c r="BY115" s="123"/>
      <c r="BZ115" s="123"/>
      <c r="CA115" s="123"/>
      <c r="CB115" s="123"/>
      <c r="CC115" s="123"/>
      <c r="CD115" s="123"/>
      <c r="CE115" s="123"/>
      <c r="CF115" s="123"/>
      <c r="CG115" s="123"/>
      <c r="CH115" s="123"/>
      <c r="CI115" s="123"/>
      <c r="CJ115" s="123"/>
      <c r="CK115" s="123"/>
    </row>
    <row r="116" spans="1:89" s="101" customFormat="1" x14ac:dyDescent="0.25">
      <c r="A116" s="104"/>
      <c r="B116" s="104"/>
      <c r="C116" s="117"/>
      <c r="D116" s="102"/>
      <c r="E116" s="102"/>
      <c r="F116" s="102"/>
      <c r="G116" s="102"/>
      <c r="H116" s="102"/>
      <c r="I116" s="102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  <c r="BE116" s="123"/>
      <c r="BF116" s="123"/>
      <c r="BG116" s="123"/>
      <c r="BH116" s="123"/>
      <c r="BI116" s="123"/>
      <c r="BJ116" s="123"/>
      <c r="BK116" s="123"/>
      <c r="BL116" s="123"/>
      <c r="BM116" s="123"/>
      <c r="BN116" s="123"/>
      <c r="BO116" s="123"/>
      <c r="BP116" s="123"/>
      <c r="BQ116" s="123"/>
      <c r="BR116" s="123"/>
      <c r="BS116" s="123"/>
      <c r="BT116" s="123"/>
      <c r="BU116" s="123"/>
      <c r="BV116" s="123"/>
      <c r="BW116" s="123"/>
      <c r="BX116" s="123"/>
      <c r="BY116" s="123"/>
      <c r="BZ116" s="123"/>
      <c r="CA116" s="123"/>
      <c r="CB116" s="123"/>
      <c r="CC116" s="123"/>
      <c r="CD116" s="123"/>
      <c r="CE116" s="123"/>
      <c r="CF116" s="123"/>
      <c r="CG116" s="123"/>
      <c r="CH116" s="123"/>
      <c r="CI116" s="123"/>
      <c r="CJ116" s="123"/>
      <c r="CK116" s="123"/>
    </row>
    <row r="117" spans="1:89" s="101" customFormat="1" x14ac:dyDescent="0.25">
      <c r="A117" s="104"/>
      <c r="B117" s="104"/>
      <c r="C117" s="117"/>
      <c r="D117" s="102"/>
      <c r="E117" s="102"/>
      <c r="F117" s="102"/>
      <c r="G117" s="102"/>
      <c r="H117" s="102"/>
      <c r="I117" s="102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123"/>
      <c r="AP117" s="123"/>
      <c r="AQ117" s="123"/>
      <c r="AR117" s="123"/>
      <c r="AS117" s="123"/>
      <c r="AT117" s="123"/>
      <c r="AU117" s="123"/>
      <c r="AV117" s="123"/>
      <c r="AW117" s="123"/>
      <c r="AX117" s="123"/>
      <c r="AY117" s="123"/>
      <c r="AZ117" s="123"/>
      <c r="BA117" s="123"/>
      <c r="BB117" s="123"/>
      <c r="BC117" s="123"/>
      <c r="BD117" s="123"/>
      <c r="BE117" s="123"/>
      <c r="BF117" s="123"/>
      <c r="BG117" s="123"/>
      <c r="BH117" s="123"/>
      <c r="BI117" s="123"/>
      <c r="BJ117" s="123"/>
      <c r="BK117" s="123"/>
      <c r="BL117" s="123"/>
      <c r="BM117" s="123"/>
      <c r="BN117" s="123"/>
      <c r="BO117" s="123"/>
      <c r="BP117" s="123"/>
      <c r="BQ117" s="123"/>
      <c r="BR117" s="123"/>
      <c r="BS117" s="123"/>
      <c r="BT117" s="123"/>
      <c r="BU117" s="123"/>
      <c r="BV117" s="123"/>
      <c r="BW117" s="123"/>
      <c r="BX117" s="123"/>
      <c r="BY117" s="123"/>
      <c r="BZ117" s="123"/>
      <c r="CA117" s="123"/>
      <c r="CB117" s="123"/>
      <c r="CC117" s="123"/>
      <c r="CD117" s="123"/>
      <c r="CE117" s="123"/>
      <c r="CF117" s="123"/>
      <c r="CG117" s="123"/>
      <c r="CH117" s="123"/>
      <c r="CI117" s="123"/>
      <c r="CJ117" s="123"/>
      <c r="CK117" s="123"/>
    </row>
    <row r="118" spans="1:89" s="101" customFormat="1" x14ac:dyDescent="0.25">
      <c r="A118" s="104"/>
      <c r="B118" s="104"/>
      <c r="C118" s="117"/>
      <c r="D118" s="102"/>
      <c r="E118" s="102"/>
      <c r="F118" s="102"/>
      <c r="G118" s="102"/>
      <c r="H118" s="102"/>
      <c r="I118" s="102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123"/>
      <c r="AP118" s="123"/>
      <c r="AQ118" s="123"/>
      <c r="AR118" s="123"/>
      <c r="AS118" s="123"/>
      <c r="AT118" s="123"/>
      <c r="AU118" s="123"/>
      <c r="AV118" s="123"/>
      <c r="AW118" s="123"/>
      <c r="AX118" s="123"/>
      <c r="AY118" s="123"/>
      <c r="AZ118" s="123"/>
      <c r="BA118" s="123"/>
      <c r="BB118" s="123"/>
      <c r="BC118" s="123"/>
      <c r="BD118" s="123"/>
      <c r="BE118" s="123"/>
      <c r="BF118" s="123"/>
      <c r="BG118" s="123"/>
      <c r="BH118" s="123"/>
      <c r="BI118" s="123"/>
      <c r="BJ118" s="123"/>
      <c r="BK118" s="123"/>
      <c r="BL118" s="123"/>
      <c r="BM118" s="123"/>
      <c r="BN118" s="123"/>
      <c r="BO118" s="123"/>
      <c r="BP118" s="123"/>
      <c r="BQ118" s="123"/>
      <c r="BR118" s="123"/>
      <c r="BS118" s="123"/>
      <c r="BT118" s="123"/>
      <c r="BU118" s="123"/>
      <c r="BV118" s="123"/>
      <c r="BW118" s="123"/>
      <c r="BX118" s="123"/>
      <c r="BY118" s="123"/>
      <c r="BZ118" s="123"/>
      <c r="CA118" s="123"/>
      <c r="CB118" s="123"/>
      <c r="CC118" s="123"/>
      <c r="CD118" s="123"/>
      <c r="CE118" s="123"/>
      <c r="CF118" s="123"/>
      <c r="CG118" s="123"/>
      <c r="CH118" s="123"/>
      <c r="CI118" s="123"/>
      <c r="CJ118" s="123"/>
      <c r="CK118" s="123"/>
    </row>
    <row r="119" spans="1:89" s="101" customFormat="1" x14ac:dyDescent="0.25">
      <c r="A119" s="104"/>
      <c r="B119" s="104"/>
      <c r="C119" s="117"/>
      <c r="D119" s="102"/>
      <c r="E119" s="102"/>
      <c r="F119" s="102"/>
      <c r="G119" s="102"/>
      <c r="H119" s="102"/>
      <c r="I119" s="102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  <c r="BE119" s="123"/>
      <c r="BF119" s="123"/>
      <c r="BG119" s="123"/>
      <c r="BH119" s="123"/>
      <c r="BI119" s="123"/>
      <c r="BJ119" s="123"/>
      <c r="BK119" s="123"/>
      <c r="BL119" s="123"/>
      <c r="BM119" s="123"/>
      <c r="BN119" s="123"/>
      <c r="BO119" s="123"/>
      <c r="BP119" s="123"/>
      <c r="BQ119" s="123"/>
      <c r="BR119" s="123"/>
      <c r="BS119" s="123"/>
      <c r="BT119" s="123"/>
      <c r="BU119" s="123"/>
      <c r="BV119" s="123"/>
      <c r="BW119" s="123"/>
      <c r="BX119" s="123"/>
      <c r="BY119" s="123"/>
      <c r="BZ119" s="123"/>
      <c r="CA119" s="123"/>
      <c r="CB119" s="123"/>
      <c r="CC119" s="123"/>
      <c r="CD119" s="123"/>
      <c r="CE119" s="123"/>
      <c r="CF119" s="123"/>
      <c r="CG119" s="123"/>
      <c r="CH119" s="123"/>
      <c r="CI119" s="123"/>
      <c r="CJ119" s="123"/>
      <c r="CK119" s="123"/>
    </row>
    <row r="120" spans="1:89" s="101" customFormat="1" x14ac:dyDescent="0.25">
      <c r="A120" s="104"/>
      <c r="B120" s="104"/>
      <c r="C120" s="117"/>
      <c r="D120" s="102"/>
      <c r="E120" s="102"/>
      <c r="F120" s="102"/>
      <c r="G120" s="102"/>
      <c r="H120" s="102"/>
      <c r="I120" s="102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3"/>
      <c r="BC120" s="123"/>
      <c r="BD120" s="123"/>
      <c r="BE120" s="123"/>
      <c r="BF120" s="123"/>
      <c r="BG120" s="123"/>
      <c r="BH120" s="123"/>
      <c r="BI120" s="123"/>
      <c r="BJ120" s="123"/>
      <c r="BK120" s="123"/>
      <c r="BL120" s="123"/>
      <c r="BM120" s="123"/>
      <c r="BN120" s="123"/>
      <c r="BO120" s="123"/>
      <c r="BP120" s="123"/>
      <c r="BQ120" s="123"/>
      <c r="BR120" s="123"/>
      <c r="BS120" s="123"/>
      <c r="BT120" s="123"/>
      <c r="BU120" s="123"/>
      <c r="BV120" s="123"/>
      <c r="BW120" s="123"/>
      <c r="BX120" s="123"/>
      <c r="BY120" s="123"/>
      <c r="BZ120" s="123"/>
      <c r="CA120" s="123"/>
      <c r="CB120" s="123"/>
      <c r="CC120" s="123"/>
      <c r="CD120" s="123"/>
      <c r="CE120" s="123"/>
      <c r="CF120" s="123"/>
      <c r="CG120" s="123"/>
      <c r="CH120" s="123"/>
      <c r="CI120" s="123"/>
      <c r="CJ120" s="123"/>
      <c r="CK120" s="123"/>
    </row>
    <row r="121" spans="1:89" s="101" customFormat="1" x14ac:dyDescent="0.25">
      <c r="A121" s="104"/>
      <c r="B121" s="104"/>
      <c r="C121" s="117"/>
      <c r="D121" s="102"/>
      <c r="E121" s="102"/>
      <c r="F121" s="102"/>
      <c r="G121" s="102"/>
      <c r="H121" s="102"/>
      <c r="I121" s="102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3"/>
      <c r="AZ121" s="123"/>
      <c r="BA121" s="123"/>
      <c r="BB121" s="123"/>
      <c r="BC121" s="123"/>
      <c r="BD121" s="123"/>
      <c r="BE121" s="123"/>
      <c r="BF121" s="123"/>
      <c r="BG121" s="123"/>
      <c r="BH121" s="123"/>
      <c r="BI121" s="123"/>
      <c r="BJ121" s="123"/>
      <c r="BK121" s="123"/>
      <c r="BL121" s="123"/>
      <c r="BM121" s="123"/>
      <c r="BN121" s="123"/>
      <c r="BO121" s="123"/>
      <c r="BP121" s="123"/>
      <c r="BQ121" s="123"/>
      <c r="BR121" s="123"/>
      <c r="BS121" s="123"/>
      <c r="BT121" s="123"/>
      <c r="BU121" s="123"/>
      <c r="BV121" s="123"/>
      <c r="BW121" s="123"/>
      <c r="BX121" s="123"/>
      <c r="BY121" s="123"/>
      <c r="BZ121" s="123"/>
      <c r="CA121" s="123"/>
      <c r="CB121" s="123"/>
      <c r="CC121" s="123"/>
      <c r="CD121" s="123"/>
      <c r="CE121" s="123"/>
      <c r="CF121" s="123"/>
      <c r="CG121" s="123"/>
      <c r="CH121" s="123"/>
      <c r="CI121" s="123"/>
      <c r="CJ121" s="123"/>
      <c r="CK121" s="123"/>
    </row>
    <row r="122" spans="1:89" s="101" customFormat="1" x14ac:dyDescent="0.25">
      <c r="A122" s="104"/>
      <c r="B122" s="104"/>
      <c r="C122" s="117"/>
      <c r="D122" s="102"/>
      <c r="E122" s="102"/>
      <c r="F122" s="102"/>
      <c r="G122" s="102"/>
      <c r="H122" s="102"/>
      <c r="I122" s="102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23"/>
      <c r="AP122" s="123"/>
      <c r="AQ122" s="123"/>
      <c r="AR122" s="123"/>
      <c r="AS122" s="123"/>
      <c r="AT122" s="123"/>
      <c r="AU122" s="123"/>
      <c r="AV122" s="123"/>
      <c r="AW122" s="123"/>
      <c r="AX122" s="123"/>
      <c r="AY122" s="123"/>
      <c r="AZ122" s="123"/>
      <c r="BA122" s="123"/>
      <c r="BB122" s="123"/>
      <c r="BC122" s="123"/>
      <c r="BD122" s="123"/>
      <c r="BE122" s="123"/>
      <c r="BF122" s="123"/>
      <c r="BG122" s="123"/>
      <c r="BH122" s="123"/>
      <c r="BI122" s="123"/>
      <c r="BJ122" s="123"/>
      <c r="BK122" s="123"/>
      <c r="BL122" s="123"/>
      <c r="BM122" s="123"/>
      <c r="BN122" s="123"/>
      <c r="BO122" s="123"/>
      <c r="BP122" s="123"/>
      <c r="BQ122" s="123"/>
      <c r="BR122" s="123"/>
      <c r="BS122" s="123"/>
      <c r="BT122" s="123"/>
      <c r="BU122" s="123"/>
      <c r="BV122" s="123"/>
      <c r="BW122" s="123"/>
      <c r="BX122" s="123"/>
      <c r="BY122" s="123"/>
      <c r="BZ122" s="123"/>
      <c r="CA122" s="123"/>
      <c r="CB122" s="123"/>
      <c r="CC122" s="123"/>
      <c r="CD122" s="123"/>
      <c r="CE122" s="123"/>
      <c r="CF122" s="123"/>
      <c r="CG122" s="123"/>
      <c r="CH122" s="123"/>
      <c r="CI122" s="123"/>
      <c r="CJ122" s="123"/>
      <c r="CK122" s="123"/>
    </row>
    <row r="123" spans="1:89" s="101" customFormat="1" x14ac:dyDescent="0.25">
      <c r="A123" s="104"/>
      <c r="B123" s="104"/>
      <c r="C123" s="117"/>
      <c r="D123" s="102"/>
      <c r="E123" s="102"/>
      <c r="F123" s="102"/>
      <c r="G123" s="102"/>
      <c r="H123" s="102"/>
      <c r="I123" s="102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123"/>
      <c r="AP123" s="123"/>
      <c r="AQ123" s="123"/>
      <c r="AR123" s="123"/>
      <c r="AS123" s="123"/>
      <c r="AT123" s="123"/>
      <c r="AU123" s="123"/>
      <c r="AV123" s="123"/>
      <c r="AW123" s="123"/>
      <c r="AX123" s="123"/>
      <c r="AY123" s="123"/>
      <c r="AZ123" s="123"/>
      <c r="BA123" s="123"/>
      <c r="BB123" s="123"/>
      <c r="BC123" s="123"/>
      <c r="BD123" s="123"/>
      <c r="BE123" s="123"/>
      <c r="BF123" s="123"/>
      <c r="BG123" s="123"/>
      <c r="BH123" s="123"/>
      <c r="BI123" s="123"/>
      <c r="BJ123" s="123"/>
      <c r="BK123" s="123"/>
      <c r="BL123" s="123"/>
      <c r="BM123" s="123"/>
      <c r="BN123" s="123"/>
      <c r="BO123" s="123"/>
      <c r="BP123" s="123"/>
      <c r="BQ123" s="123"/>
      <c r="BR123" s="123"/>
      <c r="BS123" s="123"/>
      <c r="BT123" s="123"/>
      <c r="BU123" s="123"/>
      <c r="BV123" s="123"/>
      <c r="BW123" s="123"/>
      <c r="BX123" s="123"/>
      <c r="BY123" s="123"/>
      <c r="BZ123" s="123"/>
      <c r="CA123" s="123"/>
      <c r="CB123" s="123"/>
      <c r="CC123" s="123"/>
      <c r="CD123" s="123"/>
      <c r="CE123" s="123"/>
      <c r="CF123" s="123"/>
      <c r="CG123" s="123"/>
      <c r="CH123" s="123"/>
      <c r="CI123" s="123"/>
      <c r="CJ123" s="123"/>
      <c r="CK123" s="123"/>
    </row>
    <row r="124" spans="1:89" s="101" customFormat="1" x14ac:dyDescent="0.25">
      <c r="A124" s="104"/>
      <c r="B124" s="104"/>
      <c r="C124" s="117"/>
      <c r="D124" s="102"/>
      <c r="E124" s="102"/>
      <c r="F124" s="102"/>
      <c r="G124" s="102"/>
      <c r="H124" s="102"/>
      <c r="I124" s="102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3"/>
      <c r="BF124" s="123"/>
      <c r="BG124" s="123"/>
      <c r="BH124" s="123"/>
      <c r="BI124" s="123"/>
      <c r="BJ124" s="123"/>
      <c r="BK124" s="123"/>
      <c r="BL124" s="123"/>
      <c r="BM124" s="123"/>
      <c r="BN124" s="123"/>
      <c r="BO124" s="123"/>
      <c r="BP124" s="123"/>
      <c r="BQ124" s="123"/>
      <c r="BR124" s="123"/>
      <c r="BS124" s="123"/>
      <c r="BT124" s="123"/>
      <c r="BU124" s="123"/>
      <c r="BV124" s="123"/>
      <c r="BW124" s="123"/>
      <c r="BX124" s="123"/>
      <c r="BY124" s="123"/>
      <c r="BZ124" s="123"/>
      <c r="CA124" s="123"/>
      <c r="CB124" s="123"/>
      <c r="CC124" s="123"/>
      <c r="CD124" s="123"/>
      <c r="CE124" s="123"/>
      <c r="CF124" s="123"/>
      <c r="CG124" s="123"/>
      <c r="CH124" s="123"/>
      <c r="CI124" s="123"/>
      <c r="CJ124" s="123"/>
      <c r="CK124" s="123"/>
    </row>
    <row r="125" spans="1:89" s="101" customFormat="1" x14ac:dyDescent="0.25">
      <c r="A125" s="104"/>
      <c r="B125" s="104"/>
      <c r="C125" s="117"/>
      <c r="D125" s="102"/>
      <c r="E125" s="102"/>
      <c r="F125" s="102"/>
      <c r="G125" s="102"/>
      <c r="H125" s="102"/>
      <c r="I125" s="102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123"/>
      <c r="AP125" s="123"/>
      <c r="AQ125" s="123"/>
      <c r="AR125" s="123"/>
      <c r="AS125" s="123"/>
      <c r="AT125" s="123"/>
      <c r="AU125" s="123"/>
      <c r="AV125" s="123"/>
      <c r="AW125" s="123"/>
      <c r="AX125" s="123"/>
      <c r="AY125" s="123"/>
      <c r="AZ125" s="123"/>
      <c r="BA125" s="123"/>
      <c r="BB125" s="123"/>
      <c r="BC125" s="123"/>
      <c r="BD125" s="123"/>
      <c r="BE125" s="123"/>
      <c r="BF125" s="123"/>
      <c r="BG125" s="123"/>
      <c r="BH125" s="123"/>
      <c r="BI125" s="123"/>
      <c r="BJ125" s="123"/>
      <c r="BK125" s="123"/>
      <c r="BL125" s="123"/>
      <c r="BM125" s="123"/>
      <c r="BN125" s="123"/>
      <c r="BO125" s="123"/>
      <c r="BP125" s="123"/>
      <c r="BQ125" s="123"/>
      <c r="BR125" s="123"/>
      <c r="BS125" s="123"/>
      <c r="BT125" s="123"/>
      <c r="BU125" s="123"/>
      <c r="BV125" s="123"/>
      <c r="BW125" s="123"/>
      <c r="BX125" s="123"/>
      <c r="BY125" s="123"/>
      <c r="BZ125" s="123"/>
      <c r="CA125" s="123"/>
      <c r="CB125" s="123"/>
      <c r="CC125" s="123"/>
      <c r="CD125" s="123"/>
      <c r="CE125" s="123"/>
      <c r="CF125" s="123"/>
      <c r="CG125" s="123"/>
      <c r="CH125" s="123"/>
      <c r="CI125" s="123"/>
      <c r="CJ125" s="123"/>
      <c r="CK125" s="123"/>
    </row>
    <row r="126" spans="1:89" s="101" customFormat="1" x14ac:dyDescent="0.25">
      <c r="A126" s="104"/>
      <c r="B126" s="104"/>
      <c r="C126" s="117"/>
      <c r="D126" s="102"/>
      <c r="E126" s="102"/>
      <c r="F126" s="102"/>
      <c r="G126" s="102"/>
      <c r="H126" s="102"/>
      <c r="I126" s="102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123"/>
      <c r="AP126" s="123"/>
      <c r="AQ126" s="123"/>
      <c r="AR126" s="123"/>
      <c r="AS126" s="123"/>
      <c r="AT126" s="123"/>
      <c r="AU126" s="123"/>
      <c r="AV126" s="123"/>
      <c r="AW126" s="123"/>
      <c r="AX126" s="123"/>
      <c r="AY126" s="123"/>
      <c r="AZ126" s="123"/>
      <c r="BA126" s="123"/>
      <c r="BB126" s="123"/>
      <c r="BC126" s="123"/>
      <c r="BD126" s="123"/>
      <c r="BE126" s="123"/>
      <c r="BF126" s="123"/>
      <c r="BG126" s="123"/>
      <c r="BH126" s="123"/>
      <c r="BI126" s="123"/>
      <c r="BJ126" s="123"/>
      <c r="BK126" s="123"/>
      <c r="BL126" s="123"/>
      <c r="BM126" s="123"/>
      <c r="BN126" s="123"/>
      <c r="BO126" s="123"/>
      <c r="BP126" s="123"/>
      <c r="BQ126" s="123"/>
      <c r="BR126" s="123"/>
      <c r="BS126" s="123"/>
      <c r="BT126" s="123"/>
      <c r="BU126" s="123"/>
      <c r="BV126" s="123"/>
      <c r="BW126" s="123"/>
      <c r="BX126" s="123"/>
      <c r="BY126" s="123"/>
      <c r="BZ126" s="123"/>
      <c r="CA126" s="123"/>
      <c r="CB126" s="123"/>
      <c r="CC126" s="123"/>
      <c r="CD126" s="123"/>
      <c r="CE126" s="123"/>
      <c r="CF126" s="123"/>
      <c r="CG126" s="123"/>
      <c r="CH126" s="123"/>
      <c r="CI126" s="123"/>
      <c r="CJ126" s="123"/>
      <c r="CK126" s="123"/>
    </row>
    <row r="127" spans="1:89" s="101" customFormat="1" x14ac:dyDescent="0.25">
      <c r="A127" s="104"/>
      <c r="B127" s="104"/>
      <c r="C127" s="117"/>
      <c r="D127" s="102"/>
      <c r="E127" s="102"/>
      <c r="F127" s="102"/>
      <c r="G127" s="102"/>
      <c r="H127" s="102"/>
      <c r="I127" s="102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  <c r="BA127" s="123"/>
      <c r="BB127" s="123"/>
      <c r="BC127" s="123"/>
      <c r="BD127" s="123"/>
      <c r="BE127" s="123"/>
      <c r="BF127" s="123"/>
      <c r="BG127" s="123"/>
      <c r="BH127" s="123"/>
      <c r="BI127" s="123"/>
      <c r="BJ127" s="123"/>
      <c r="BK127" s="123"/>
      <c r="BL127" s="123"/>
      <c r="BM127" s="123"/>
      <c r="BN127" s="123"/>
      <c r="BO127" s="123"/>
      <c r="BP127" s="123"/>
      <c r="BQ127" s="123"/>
      <c r="BR127" s="123"/>
      <c r="BS127" s="123"/>
      <c r="BT127" s="123"/>
      <c r="BU127" s="123"/>
      <c r="BV127" s="123"/>
      <c r="BW127" s="123"/>
      <c r="BX127" s="123"/>
      <c r="BY127" s="123"/>
      <c r="BZ127" s="123"/>
      <c r="CA127" s="123"/>
      <c r="CB127" s="123"/>
      <c r="CC127" s="123"/>
      <c r="CD127" s="123"/>
      <c r="CE127" s="123"/>
      <c r="CF127" s="123"/>
      <c r="CG127" s="123"/>
      <c r="CH127" s="123"/>
      <c r="CI127" s="123"/>
      <c r="CJ127" s="123"/>
      <c r="CK127" s="123"/>
    </row>
    <row r="128" spans="1:89" s="101" customFormat="1" x14ac:dyDescent="0.25">
      <c r="A128" s="104"/>
      <c r="B128" s="104"/>
      <c r="C128" s="117"/>
      <c r="D128" s="102"/>
      <c r="E128" s="102"/>
      <c r="F128" s="102"/>
      <c r="G128" s="102"/>
      <c r="H128" s="102"/>
      <c r="I128" s="102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3"/>
      <c r="AZ128" s="123"/>
      <c r="BA128" s="123"/>
      <c r="BB128" s="123"/>
      <c r="BC128" s="123"/>
      <c r="BD128" s="123"/>
      <c r="BE128" s="123"/>
      <c r="BF128" s="123"/>
      <c r="BG128" s="123"/>
      <c r="BH128" s="123"/>
      <c r="BI128" s="123"/>
      <c r="BJ128" s="123"/>
      <c r="BK128" s="123"/>
      <c r="BL128" s="123"/>
      <c r="BM128" s="123"/>
      <c r="BN128" s="123"/>
      <c r="BO128" s="123"/>
      <c r="BP128" s="123"/>
      <c r="BQ128" s="123"/>
      <c r="BR128" s="123"/>
      <c r="BS128" s="123"/>
      <c r="BT128" s="123"/>
      <c r="BU128" s="123"/>
      <c r="BV128" s="123"/>
      <c r="BW128" s="123"/>
      <c r="BX128" s="123"/>
      <c r="BY128" s="123"/>
      <c r="BZ128" s="123"/>
      <c r="CA128" s="123"/>
      <c r="CB128" s="123"/>
      <c r="CC128" s="123"/>
      <c r="CD128" s="123"/>
      <c r="CE128" s="123"/>
      <c r="CF128" s="123"/>
      <c r="CG128" s="123"/>
      <c r="CH128" s="123"/>
      <c r="CI128" s="123"/>
      <c r="CJ128" s="123"/>
      <c r="CK128" s="123"/>
    </row>
    <row r="129" spans="1:89" s="101" customFormat="1" x14ac:dyDescent="0.25">
      <c r="A129" s="104"/>
      <c r="B129" s="104"/>
      <c r="C129" s="117"/>
      <c r="D129" s="102"/>
      <c r="E129" s="102"/>
      <c r="F129" s="102"/>
      <c r="G129" s="102"/>
      <c r="H129" s="102"/>
      <c r="I129" s="102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  <c r="BA129" s="123"/>
      <c r="BB129" s="123"/>
      <c r="BC129" s="123"/>
      <c r="BD129" s="123"/>
      <c r="BE129" s="123"/>
      <c r="BF129" s="123"/>
      <c r="BG129" s="123"/>
      <c r="BH129" s="123"/>
      <c r="BI129" s="123"/>
      <c r="BJ129" s="123"/>
      <c r="BK129" s="123"/>
      <c r="BL129" s="123"/>
      <c r="BM129" s="123"/>
      <c r="BN129" s="123"/>
      <c r="BO129" s="123"/>
      <c r="BP129" s="123"/>
      <c r="BQ129" s="123"/>
      <c r="BR129" s="123"/>
      <c r="BS129" s="123"/>
      <c r="BT129" s="123"/>
      <c r="BU129" s="123"/>
      <c r="BV129" s="123"/>
      <c r="BW129" s="123"/>
      <c r="BX129" s="123"/>
      <c r="BY129" s="123"/>
      <c r="BZ129" s="123"/>
      <c r="CA129" s="123"/>
      <c r="CB129" s="123"/>
      <c r="CC129" s="123"/>
      <c r="CD129" s="123"/>
      <c r="CE129" s="123"/>
      <c r="CF129" s="123"/>
      <c r="CG129" s="123"/>
      <c r="CH129" s="123"/>
      <c r="CI129" s="123"/>
      <c r="CJ129" s="123"/>
      <c r="CK129" s="123"/>
    </row>
    <row r="130" spans="1:89" s="101" customFormat="1" x14ac:dyDescent="0.25">
      <c r="A130" s="104"/>
      <c r="B130" s="104"/>
      <c r="C130" s="117"/>
      <c r="D130" s="102"/>
      <c r="E130" s="102"/>
      <c r="F130" s="102"/>
      <c r="G130" s="102"/>
      <c r="H130" s="102"/>
      <c r="I130" s="102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123"/>
      <c r="AP130" s="123"/>
      <c r="AQ130" s="123"/>
      <c r="AR130" s="123"/>
      <c r="AS130" s="123"/>
      <c r="AT130" s="123"/>
      <c r="AU130" s="123"/>
      <c r="AV130" s="123"/>
      <c r="AW130" s="123"/>
      <c r="AX130" s="123"/>
      <c r="AY130" s="123"/>
      <c r="AZ130" s="123"/>
      <c r="BA130" s="123"/>
      <c r="BB130" s="123"/>
      <c r="BC130" s="123"/>
      <c r="BD130" s="123"/>
      <c r="BE130" s="123"/>
      <c r="BF130" s="123"/>
      <c r="BG130" s="123"/>
      <c r="BH130" s="123"/>
      <c r="BI130" s="123"/>
      <c r="BJ130" s="123"/>
      <c r="BK130" s="123"/>
      <c r="BL130" s="123"/>
      <c r="BM130" s="123"/>
      <c r="BN130" s="123"/>
      <c r="BO130" s="123"/>
      <c r="BP130" s="123"/>
      <c r="BQ130" s="123"/>
      <c r="BR130" s="123"/>
      <c r="BS130" s="123"/>
      <c r="BT130" s="123"/>
      <c r="BU130" s="123"/>
      <c r="BV130" s="123"/>
      <c r="BW130" s="123"/>
      <c r="BX130" s="123"/>
      <c r="BY130" s="123"/>
      <c r="BZ130" s="123"/>
      <c r="CA130" s="123"/>
      <c r="CB130" s="123"/>
      <c r="CC130" s="123"/>
      <c r="CD130" s="123"/>
      <c r="CE130" s="123"/>
      <c r="CF130" s="123"/>
      <c r="CG130" s="123"/>
      <c r="CH130" s="123"/>
      <c r="CI130" s="123"/>
      <c r="CJ130" s="123"/>
      <c r="CK130" s="123"/>
    </row>
    <row r="131" spans="1:89" s="101" customFormat="1" x14ac:dyDescent="0.25">
      <c r="A131" s="104"/>
      <c r="B131" s="104"/>
      <c r="C131" s="117"/>
      <c r="D131" s="102"/>
      <c r="E131" s="102"/>
      <c r="F131" s="102"/>
      <c r="G131" s="102"/>
      <c r="H131" s="102"/>
      <c r="I131" s="102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123"/>
      <c r="AP131" s="123"/>
      <c r="AQ131" s="123"/>
      <c r="AR131" s="123"/>
      <c r="AS131" s="123"/>
      <c r="AT131" s="123"/>
      <c r="AU131" s="123"/>
      <c r="AV131" s="123"/>
      <c r="AW131" s="123"/>
      <c r="AX131" s="123"/>
      <c r="AY131" s="123"/>
      <c r="AZ131" s="123"/>
      <c r="BA131" s="123"/>
      <c r="BB131" s="123"/>
      <c r="BC131" s="123"/>
      <c r="BD131" s="123"/>
      <c r="BE131" s="123"/>
      <c r="BF131" s="123"/>
      <c r="BG131" s="123"/>
      <c r="BH131" s="123"/>
      <c r="BI131" s="123"/>
      <c r="BJ131" s="123"/>
      <c r="BK131" s="123"/>
      <c r="BL131" s="123"/>
      <c r="BM131" s="123"/>
      <c r="BN131" s="123"/>
      <c r="BO131" s="123"/>
      <c r="BP131" s="123"/>
      <c r="BQ131" s="123"/>
      <c r="BR131" s="123"/>
      <c r="BS131" s="123"/>
      <c r="BT131" s="123"/>
      <c r="BU131" s="123"/>
      <c r="BV131" s="123"/>
      <c r="BW131" s="123"/>
      <c r="BX131" s="123"/>
      <c r="BY131" s="123"/>
      <c r="BZ131" s="123"/>
      <c r="CA131" s="123"/>
      <c r="CB131" s="123"/>
      <c r="CC131" s="123"/>
      <c r="CD131" s="123"/>
      <c r="CE131" s="123"/>
      <c r="CF131" s="123"/>
      <c r="CG131" s="123"/>
      <c r="CH131" s="123"/>
      <c r="CI131" s="123"/>
      <c r="CJ131" s="123"/>
      <c r="CK131" s="123"/>
    </row>
    <row r="132" spans="1:89" s="101" customFormat="1" x14ac:dyDescent="0.25">
      <c r="A132" s="104"/>
      <c r="B132" s="104"/>
      <c r="C132" s="117"/>
      <c r="D132" s="102"/>
      <c r="E132" s="102"/>
      <c r="F132" s="102"/>
      <c r="G132" s="102"/>
      <c r="H132" s="102"/>
      <c r="I132" s="102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123"/>
      <c r="AP132" s="123"/>
      <c r="AQ132" s="123"/>
      <c r="AR132" s="123"/>
      <c r="AS132" s="123"/>
      <c r="AT132" s="123"/>
      <c r="AU132" s="123"/>
      <c r="AV132" s="123"/>
      <c r="AW132" s="123"/>
      <c r="AX132" s="123"/>
      <c r="AY132" s="123"/>
      <c r="AZ132" s="123"/>
      <c r="BA132" s="123"/>
      <c r="BB132" s="123"/>
      <c r="BC132" s="123"/>
      <c r="BD132" s="123"/>
      <c r="BE132" s="123"/>
      <c r="BF132" s="123"/>
      <c r="BG132" s="123"/>
      <c r="BH132" s="123"/>
      <c r="BI132" s="123"/>
      <c r="BJ132" s="123"/>
      <c r="BK132" s="123"/>
      <c r="BL132" s="123"/>
      <c r="BM132" s="123"/>
      <c r="BN132" s="123"/>
      <c r="BO132" s="123"/>
      <c r="BP132" s="123"/>
      <c r="BQ132" s="123"/>
      <c r="BR132" s="123"/>
      <c r="BS132" s="123"/>
      <c r="BT132" s="123"/>
      <c r="BU132" s="123"/>
      <c r="BV132" s="123"/>
      <c r="BW132" s="123"/>
      <c r="BX132" s="123"/>
      <c r="BY132" s="123"/>
      <c r="BZ132" s="123"/>
      <c r="CA132" s="123"/>
      <c r="CB132" s="123"/>
      <c r="CC132" s="123"/>
      <c r="CD132" s="123"/>
      <c r="CE132" s="123"/>
      <c r="CF132" s="123"/>
      <c r="CG132" s="123"/>
      <c r="CH132" s="123"/>
      <c r="CI132" s="123"/>
      <c r="CJ132" s="123"/>
      <c r="CK132" s="123"/>
    </row>
    <row r="133" spans="1:89" s="101" customFormat="1" x14ac:dyDescent="0.25">
      <c r="A133" s="104"/>
      <c r="B133" s="104"/>
      <c r="C133" s="117"/>
      <c r="D133" s="102"/>
      <c r="E133" s="102"/>
      <c r="F133" s="102"/>
      <c r="G133" s="102"/>
      <c r="H133" s="102"/>
      <c r="I133" s="102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123"/>
      <c r="AP133" s="123"/>
      <c r="AQ133" s="123"/>
      <c r="AR133" s="123"/>
      <c r="AS133" s="123"/>
      <c r="AT133" s="123"/>
      <c r="AU133" s="123"/>
      <c r="AV133" s="123"/>
      <c r="AW133" s="123"/>
      <c r="AX133" s="123"/>
      <c r="AY133" s="123"/>
      <c r="AZ133" s="123"/>
      <c r="BA133" s="123"/>
      <c r="BB133" s="123"/>
      <c r="BC133" s="123"/>
      <c r="BD133" s="123"/>
      <c r="BE133" s="123"/>
      <c r="BF133" s="123"/>
      <c r="BG133" s="123"/>
      <c r="BH133" s="123"/>
      <c r="BI133" s="123"/>
      <c r="BJ133" s="123"/>
      <c r="BK133" s="123"/>
      <c r="BL133" s="123"/>
      <c r="BM133" s="123"/>
      <c r="BN133" s="123"/>
      <c r="BO133" s="123"/>
      <c r="BP133" s="123"/>
      <c r="BQ133" s="123"/>
      <c r="BR133" s="123"/>
      <c r="BS133" s="123"/>
      <c r="BT133" s="123"/>
      <c r="BU133" s="123"/>
      <c r="BV133" s="123"/>
      <c r="BW133" s="123"/>
      <c r="BX133" s="123"/>
      <c r="BY133" s="123"/>
      <c r="BZ133" s="123"/>
      <c r="CA133" s="123"/>
      <c r="CB133" s="123"/>
      <c r="CC133" s="123"/>
      <c r="CD133" s="123"/>
      <c r="CE133" s="123"/>
      <c r="CF133" s="123"/>
      <c r="CG133" s="123"/>
      <c r="CH133" s="123"/>
      <c r="CI133" s="123"/>
      <c r="CJ133" s="123"/>
      <c r="CK133" s="123"/>
    </row>
    <row r="134" spans="1:89" s="101" customFormat="1" x14ac:dyDescent="0.25">
      <c r="A134" s="104"/>
      <c r="B134" s="104"/>
      <c r="C134" s="117"/>
      <c r="D134" s="102"/>
      <c r="E134" s="102"/>
      <c r="F134" s="102"/>
      <c r="G134" s="102"/>
      <c r="H134" s="102"/>
      <c r="I134" s="102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123"/>
      <c r="AP134" s="123"/>
      <c r="AQ134" s="123"/>
      <c r="AR134" s="123"/>
      <c r="AS134" s="123"/>
      <c r="AT134" s="123"/>
      <c r="AU134" s="123"/>
      <c r="AV134" s="123"/>
      <c r="AW134" s="123"/>
      <c r="AX134" s="123"/>
      <c r="AY134" s="123"/>
      <c r="AZ134" s="123"/>
      <c r="BA134" s="123"/>
      <c r="BB134" s="123"/>
      <c r="BC134" s="123"/>
      <c r="BD134" s="123"/>
      <c r="BE134" s="123"/>
      <c r="BF134" s="123"/>
      <c r="BG134" s="123"/>
      <c r="BH134" s="123"/>
      <c r="BI134" s="123"/>
      <c r="BJ134" s="123"/>
      <c r="BK134" s="123"/>
      <c r="BL134" s="123"/>
      <c r="BM134" s="123"/>
      <c r="BN134" s="123"/>
      <c r="BO134" s="123"/>
      <c r="BP134" s="123"/>
      <c r="BQ134" s="123"/>
      <c r="BR134" s="123"/>
      <c r="BS134" s="123"/>
      <c r="BT134" s="123"/>
      <c r="BU134" s="123"/>
      <c r="BV134" s="123"/>
      <c r="BW134" s="123"/>
      <c r="BX134" s="123"/>
      <c r="BY134" s="123"/>
      <c r="BZ134" s="123"/>
      <c r="CA134" s="123"/>
      <c r="CB134" s="123"/>
      <c r="CC134" s="123"/>
      <c r="CD134" s="123"/>
      <c r="CE134" s="123"/>
      <c r="CF134" s="123"/>
      <c r="CG134" s="123"/>
      <c r="CH134" s="123"/>
      <c r="CI134" s="123"/>
      <c r="CJ134" s="123"/>
      <c r="CK134" s="123"/>
    </row>
    <row r="135" spans="1:89" s="101" customFormat="1" x14ac:dyDescent="0.25">
      <c r="A135" s="104"/>
      <c r="B135" s="104"/>
      <c r="C135" s="117"/>
      <c r="D135" s="102"/>
      <c r="E135" s="102"/>
      <c r="F135" s="102"/>
      <c r="G135" s="102"/>
      <c r="H135" s="102"/>
      <c r="I135" s="102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123"/>
      <c r="AP135" s="123"/>
      <c r="AQ135" s="123"/>
      <c r="AR135" s="123"/>
      <c r="AS135" s="123"/>
      <c r="AT135" s="123"/>
      <c r="AU135" s="123"/>
      <c r="AV135" s="123"/>
      <c r="AW135" s="123"/>
      <c r="AX135" s="123"/>
      <c r="AY135" s="123"/>
      <c r="AZ135" s="123"/>
      <c r="BA135" s="123"/>
      <c r="BB135" s="123"/>
      <c r="BC135" s="123"/>
      <c r="BD135" s="123"/>
      <c r="BE135" s="123"/>
      <c r="BF135" s="123"/>
      <c r="BG135" s="123"/>
      <c r="BH135" s="123"/>
      <c r="BI135" s="123"/>
      <c r="BJ135" s="123"/>
      <c r="BK135" s="123"/>
      <c r="BL135" s="123"/>
      <c r="BM135" s="123"/>
      <c r="BN135" s="123"/>
      <c r="BO135" s="123"/>
      <c r="BP135" s="123"/>
      <c r="BQ135" s="123"/>
      <c r="BR135" s="123"/>
      <c r="BS135" s="123"/>
      <c r="BT135" s="123"/>
      <c r="BU135" s="123"/>
      <c r="BV135" s="123"/>
      <c r="BW135" s="123"/>
      <c r="BX135" s="123"/>
      <c r="BY135" s="123"/>
      <c r="BZ135" s="123"/>
      <c r="CA135" s="123"/>
      <c r="CB135" s="123"/>
      <c r="CC135" s="123"/>
      <c r="CD135" s="123"/>
      <c r="CE135" s="123"/>
      <c r="CF135" s="123"/>
      <c r="CG135" s="123"/>
      <c r="CH135" s="123"/>
      <c r="CI135" s="123"/>
      <c r="CJ135" s="123"/>
      <c r="CK135" s="123"/>
    </row>
    <row r="136" spans="1:89" s="101" customFormat="1" x14ac:dyDescent="0.25">
      <c r="A136" s="104"/>
      <c r="B136" s="104"/>
      <c r="C136" s="117"/>
      <c r="D136" s="102"/>
      <c r="E136" s="102"/>
      <c r="F136" s="102"/>
      <c r="G136" s="102"/>
      <c r="H136" s="102"/>
      <c r="I136" s="102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23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123"/>
      <c r="AP136" s="123"/>
      <c r="AQ136" s="123"/>
      <c r="AR136" s="123"/>
      <c r="AS136" s="123"/>
      <c r="AT136" s="123"/>
      <c r="AU136" s="123"/>
      <c r="AV136" s="123"/>
      <c r="AW136" s="123"/>
      <c r="AX136" s="123"/>
      <c r="AY136" s="123"/>
      <c r="AZ136" s="123"/>
      <c r="BA136" s="123"/>
      <c r="BB136" s="123"/>
      <c r="BC136" s="123"/>
      <c r="BD136" s="123"/>
      <c r="BE136" s="123"/>
      <c r="BF136" s="123"/>
      <c r="BG136" s="123"/>
      <c r="BH136" s="123"/>
      <c r="BI136" s="123"/>
      <c r="BJ136" s="123"/>
      <c r="BK136" s="123"/>
      <c r="BL136" s="123"/>
      <c r="BM136" s="123"/>
      <c r="BN136" s="123"/>
      <c r="BO136" s="123"/>
      <c r="BP136" s="123"/>
      <c r="BQ136" s="123"/>
      <c r="BR136" s="123"/>
      <c r="BS136" s="123"/>
      <c r="BT136" s="123"/>
      <c r="BU136" s="123"/>
      <c r="BV136" s="123"/>
      <c r="BW136" s="123"/>
      <c r="BX136" s="123"/>
      <c r="BY136" s="123"/>
      <c r="BZ136" s="123"/>
      <c r="CA136" s="123"/>
      <c r="CB136" s="123"/>
      <c r="CC136" s="123"/>
      <c r="CD136" s="123"/>
      <c r="CE136" s="123"/>
      <c r="CF136" s="123"/>
      <c r="CG136" s="123"/>
      <c r="CH136" s="123"/>
      <c r="CI136" s="123"/>
      <c r="CJ136" s="123"/>
      <c r="CK136" s="123"/>
    </row>
    <row r="137" spans="1:89" s="101" customFormat="1" x14ac:dyDescent="0.25">
      <c r="A137" s="104"/>
      <c r="B137" s="104"/>
      <c r="C137" s="117"/>
      <c r="D137" s="102"/>
      <c r="E137" s="102"/>
      <c r="F137" s="102"/>
      <c r="G137" s="102"/>
      <c r="H137" s="102"/>
      <c r="I137" s="102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123"/>
      <c r="AP137" s="123"/>
      <c r="AQ137" s="123"/>
      <c r="AR137" s="123"/>
      <c r="AS137" s="123"/>
      <c r="AT137" s="123"/>
      <c r="AU137" s="123"/>
      <c r="AV137" s="123"/>
      <c r="AW137" s="123"/>
      <c r="AX137" s="123"/>
      <c r="AY137" s="123"/>
      <c r="AZ137" s="123"/>
      <c r="BA137" s="123"/>
      <c r="BB137" s="123"/>
      <c r="BC137" s="123"/>
      <c r="BD137" s="123"/>
      <c r="BE137" s="123"/>
      <c r="BF137" s="123"/>
      <c r="BG137" s="123"/>
      <c r="BH137" s="123"/>
      <c r="BI137" s="123"/>
      <c r="BJ137" s="123"/>
      <c r="BK137" s="123"/>
      <c r="BL137" s="123"/>
      <c r="BM137" s="123"/>
      <c r="BN137" s="123"/>
      <c r="BO137" s="123"/>
      <c r="BP137" s="123"/>
      <c r="BQ137" s="123"/>
      <c r="BR137" s="123"/>
      <c r="BS137" s="123"/>
      <c r="BT137" s="123"/>
      <c r="BU137" s="123"/>
      <c r="BV137" s="123"/>
      <c r="BW137" s="123"/>
      <c r="BX137" s="123"/>
      <c r="BY137" s="123"/>
      <c r="BZ137" s="123"/>
      <c r="CA137" s="123"/>
      <c r="CB137" s="123"/>
      <c r="CC137" s="123"/>
      <c r="CD137" s="123"/>
      <c r="CE137" s="123"/>
      <c r="CF137" s="123"/>
      <c r="CG137" s="123"/>
      <c r="CH137" s="123"/>
      <c r="CI137" s="123"/>
      <c r="CJ137" s="123"/>
      <c r="CK137" s="123"/>
    </row>
    <row r="138" spans="1:89" s="101" customFormat="1" x14ac:dyDescent="0.25">
      <c r="A138" s="104"/>
      <c r="B138" s="104"/>
      <c r="C138" s="117"/>
      <c r="D138" s="102"/>
      <c r="E138" s="102"/>
      <c r="F138" s="102"/>
      <c r="G138" s="102"/>
      <c r="H138" s="102"/>
      <c r="I138" s="102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123"/>
      <c r="AP138" s="123"/>
      <c r="AQ138" s="123"/>
      <c r="AR138" s="123"/>
      <c r="AS138" s="123"/>
      <c r="AT138" s="123"/>
      <c r="AU138" s="123"/>
      <c r="AV138" s="123"/>
      <c r="AW138" s="123"/>
      <c r="AX138" s="123"/>
      <c r="AY138" s="123"/>
      <c r="AZ138" s="123"/>
      <c r="BA138" s="123"/>
      <c r="BB138" s="123"/>
      <c r="BC138" s="123"/>
      <c r="BD138" s="123"/>
      <c r="BE138" s="123"/>
      <c r="BF138" s="123"/>
      <c r="BG138" s="123"/>
      <c r="BH138" s="123"/>
      <c r="BI138" s="123"/>
      <c r="BJ138" s="123"/>
      <c r="BK138" s="123"/>
      <c r="BL138" s="123"/>
      <c r="BM138" s="123"/>
      <c r="BN138" s="123"/>
      <c r="BO138" s="123"/>
      <c r="BP138" s="123"/>
      <c r="BQ138" s="123"/>
      <c r="BR138" s="123"/>
      <c r="BS138" s="123"/>
      <c r="BT138" s="123"/>
      <c r="BU138" s="123"/>
      <c r="BV138" s="123"/>
      <c r="BW138" s="123"/>
      <c r="BX138" s="123"/>
      <c r="BY138" s="123"/>
      <c r="BZ138" s="123"/>
      <c r="CA138" s="123"/>
      <c r="CB138" s="123"/>
      <c r="CC138" s="123"/>
      <c r="CD138" s="123"/>
      <c r="CE138" s="123"/>
      <c r="CF138" s="123"/>
      <c r="CG138" s="123"/>
      <c r="CH138" s="123"/>
      <c r="CI138" s="123"/>
      <c r="CJ138" s="123"/>
      <c r="CK138" s="123"/>
    </row>
    <row r="139" spans="1:89" s="101" customFormat="1" x14ac:dyDescent="0.25">
      <c r="A139" s="104"/>
      <c r="B139" s="104"/>
      <c r="C139" s="117"/>
      <c r="D139" s="102"/>
      <c r="E139" s="102"/>
      <c r="F139" s="102"/>
      <c r="G139" s="102"/>
      <c r="H139" s="102"/>
      <c r="I139" s="102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3"/>
      <c r="AE139" s="123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123"/>
      <c r="AP139" s="123"/>
      <c r="AQ139" s="123"/>
      <c r="AR139" s="123"/>
      <c r="AS139" s="123"/>
      <c r="AT139" s="123"/>
      <c r="AU139" s="123"/>
      <c r="AV139" s="123"/>
      <c r="AW139" s="123"/>
      <c r="AX139" s="123"/>
      <c r="AY139" s="123"/>
      <c r="AZ139" s="123"/>
      <c r="BA139" s="123"/>
      <c r="BB139" s="123"/>
      <c r="BC139" s="123"/>
      <c r="BD139" s="123"/>
      <c r="BE139" s="123"/>
      <c r="BF139" s="123"/>
      <c r="BG139" s="123"/>
      <c r="BH139" s="123"/>
      <c r="BI139" s="123"/>
      <c r="BJ139" s="123"/>
      <c r="BK139" s="123"/>
      <c r="BL139" s="123"/>
      <c r="BM139" s="123"/>
      <c r="BN139" s="123"/>
      <c r="BO139" s="123"/>
      <c r="BP139" s="123"/>
      <c r="BQ139" s="123"/>
      <c r="BR139" s="123"/>
      <c r="BS139" s="123"/>
      <c r="BT139" s="123"/>
      <c r="BU139" s="123"/>
      <c r="BV139" s="123"/>
      <c r="BW139" s="123"/>
      <c r="BX139" s="123"/>
      <c r="BY139" s="123"/>
      <c r="BZ139" s="123"/>
      <c r="CA139" s="123"/>
      <c r="CB139" s="123"/>
      <c r="CC139" s="123"/>
      <c r="CD139" s="123"/>
      <c r="CE139" s="123"/>
      <c r="CF139" s="123"/>
      <c r="CG139" s="123"/>
      <c r="CH139" s="123"/>
      <c r="CI139" s="123"/>
      <c r="CJ139" s="123"/>
      <c r="CK139" s="123"/>
    </row>
    <row r="140" spans="1:89" s="101" customFormat="1" x14ac:dyDescent="0.25">
      <c r="A140" s="104"/>
      <c r="B140" s="104"/>
      <c r="C140" s="117"/>
      <c r="D140" s="102"/>
      <c r="E140" s="102"/>
      <c r="F140" s="102"/>
      <c r="G140" s="102"/>
      <c r="H140" s="102"/>
      <c r="I140" s="102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123"/>
      <c r="AE140" s="123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123"/>
      <c r="AP140" s="123"/>
      <c r="AQ140" s="123"/>
      <c r="AR140" s="123"/>
      <c r="AS140" s="123"/>
      <c r="AT140" s="123"/>
      <c r="AU140" s="123"/>
      <c r="AV140" s="123"/>
      <c r="AW140" s="123"/>
      <c r="AX140" s="123"/>
      <c r="AY140" s="123"/>
      <c r="AZ140" s="123"/>
      <c r="BA140" s="123"/>
      <c r="BB140" s="123"/>
      <c r="BC140" s="123"/>
      <c r="BD140" s="123"/>
      <c r="BE140" s="123"/>
      <c r="BF140" s="123"/>
      <c r="BG140" s="123"/>
      <c r="BH140" s="123"/>
      <c r="BI140" s="123"/>
      <c r="BJ140" s="123"/>
      <c r="BK140" s="123"/>
      <c r="BL140" s="123"/>
      <c r="BM140" s="123"/>
      <c r="BN140" s="123"/>
      <c r="BO140" s="123"/>
      <c r="BP140" s="123"/>
      <c r="BQ140" s="123"/>
      <c r="BR140" s="123"/>
      <c r="BS140" s="123"/>
      <c r="BT140" s="123"/>
      <c r="BU140" s="123"/>
      <c r="BV140" s="123"/>
      <c r="BW140" s="123"/>
      <c r="BX140" s="123"/>
      <c r="BY140" s="123"/>
      <c r="BZ140" s="123"/>
      <c r="CA140" s="123"/>
      <c r="CB140" s="123"/>
      <c r="CC140" s="123"/>
      <c r="CD140" s="123"/>
      <c r="CE140" s="123"/>
      <c r="CF140" s="123"/>
      <c r="CG140" s="123"/>
      <c r="CH140" s="123"/>
      <c r="CI140" s="123"/>
      <c r="CJ140" s="123"/>
      <c r="CK140" s="123"/>
    </row>
    <row r="141" spans="1:89" s="101" customFormat="1" x14ac:dyDescent="0.25">
      <c r="A141" s="104"/>
      <c r="B141" s="104"/>
      <c r="C141" s="117"/>
      <c r="D141" s="102"/>
      <c r="E141" s="102"/>
      <c r="F141" s="102"/>
      <c r="G141" s="102"/>
      <c r="H141" s="102"/>
      <c r="I141" s="102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  <c r="AA141" s="123"/>
      <c r="AB141" s="123"/>
      <c r="AC141" s="123"/>
      <c r="AD141" s="123"/>
      <c r="AE141" s="123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123"/>
      <c r="AP141" s="123"/>
      <c r="AQ141" s="123"/>
      <c r="AR141" s="123"/>
      <c r="AS141" s="123"/>
      <c r="AT141" s="123"/>
      <c r="AU141" s="123"/>
      <c r="AV141" s="123"/>
      <c r="AW141" s="123"/>
      <c r="AX141" s="123"/>
      <c r="AY141" s="123"/>
      <c r="AZ141" s="123"/>
      <c r="BA141" s="123"/>
      <c r="BB141" s="123"/>
      <c r="BC141" s="123"/>
      <c r="BD141" s="123"/>
      <c r="BE141" s="123"/>
      <c r="BF141" s="123"/>
      <c r="BG141" s="123"/>
      <c r="BH141" s="123"/>
      <c r="BI141" s="123"/>
      <c r="BJ141" s="123"/>
      <c r="BK141" s="123"/>
      <c r="BL141" s="123"/>
      <c r="BM141" s="123"/>
      <c r="BN141" s="123"/>
      <c r="BO141" s="123"/>
      <c r="BP141" s="123"/>
      <c r="BQ141" s="123"/>
      <c r="BR141" s="123"/>
      <c r="BS141" s="123"/>
      <c r="BT141" s="123"/>
      <c r="BU141" s="123"/>
      <c r="BV141" s="123"/>
      <c r="BW141" s="123"/>
      <c r="BX141" s="123"/>
      <c r="BY141" s="123"/>
      <c r="BZ141" s="123"/>
      <c r="CA141" s="123"/>
      <c r="CB141" s="123"/>
      <c r="CC141" s="123"/>
      <c r="CD141" s="123"/>
      <c r="CE141" s="123"/>
      <c r="CF141" s="123"/>
      <c r="CG141" s="123"/>
      <c r="CH141" s="123"/>
      <c r="CI141" s="123"/>
      <c r="CJ141" s="123"/>
      <c r="CK141" s="123"/>
    </row>
    <row r="142" spans="1:89" s="101" customFormat="1" x14ac:dyDescent="0.25">
      <c r="A142" s="104"/>
      <c r="B142" s="104"/>
      <c r="C142" s="117"/>
      <c r="D142" s="102"/>
      <c r="E142" s="102"/>
      <c r="F142" s="102"/>
      <c r="G142" s="102"/>
      <c r="H142" s="102"/>
      <c r="I142" s="102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123"/>
      <c r="AP142" s="123"/>
      <c r="AQ142" s="123"/>
      <c r="AR142" s="123"/>
      <c r="AS142" s="123"/>
      <c r="AT142" s="123"/>
      <c r="AU142" s="123"/>
      <c r="AV142" s="123"/>
      <c r="AW142" s="123"/>
      <c r="AX142" s="123"/>
      <c r="AY142" s="123"/>
      <c r="AZ142" s="123"/>
      <c r="BA142" s="123"/>
      <c r="BB142" s="123"/>
      <c r="BC142" s="123"/>
      <c r="BD142" s="123"/>
      <c r="BE142" s="123"/>
      <c r="BF142" s="123"/>
      <c r="BG142" s="123"/>
      <c r="BH142" s="123"/>
      <c r="BI142" s="123"/>
      <c r="BJ142" s="123"/>
      <c r="BK142" s="123"/>
      <c r="BL142" s="123"/>
      <c r="BM142" s="123"/>
      <c r="BN142" s="123"/>
      <c r="BO142" s="123"/>
      <c r="BP142" s="123"/>
      <c r="BQ142" s="123"/>
      <c r="BR142" s="123"/>
      <c r="BS142" s="123"/>
      <c r="BT142" s="123"/>
      <c r="BU142" s="123"/>
      <c r="BV142" s="123"/>
      <c r="BW142" s="123"/>
      <c r="BX142" s="123"/>
      <c r="BY142" s="123"/>
      <c r="BZ142" s="123"/>
      <c r="CA142" s="123"/>
      <c r="CB142" s="123"/>
      <c r="CC142" s="123"/>
      <c r="CD142" s="123"/>
      <c r="CE142" s="123"/>
      <c r="CF142" s="123"/>
      <c r="CG142" s="123"/>
      <c r="CH142" s="123"/>
      <c r="CI142" s="123"/>
      <c r="CJ142" s="123"/>
      <c r="CK142" s="123"/>
    </row>
    <row r="143" spans="1:89" s="101" customFormat="1" x14ac:dyDescent="0.25">
      <c r="A143" s="104"/>
      <c r="B143" s="104"/>
      <c r="C143" s="117"/>
      <c r="D143" s="102"/>
      <c r="E143" s="102"/>
      <c r="F143" s="102"/>
      <c r="G143" s="102"/>
      <c r="H143" s="102"/>
      <c r="I143" s="102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123"/>
      <c r="AP143" s="123"/>
      <c r="AQ143" s="123"/>
      <c r="AR143" s="123"/>
      <c r="AS143" s="123"/>
      <c r="AT143" s="123"/>
      <c r="AU143" s="123"/>
      <c r="AV143" s="123"/>
      <c r="AW143" s="123"/>
      <c r="AX143" s="123"/>
      <c r="AY143" s="123"/>
      <c r="AZ143" s="123"/>
      <c r="BA143" s="123"/>
      <c r="BB143" s="123"/>
      <c r="BC143" s="123"/>
      <c r="BD143" s="123"/>
      <c r="BE143" s="123"/>
      <c r="BF143" s="123"/>
      <c r="BG143" s="123"/>
      <c r="BH143" s="123"/>
      <c r="BI143" s="123"/>
      <c r="BJ143" s="123"/>
      <c r="BK143" s="123"/>
      <c r="BL143" s="123"/>
      <c r="BM143" s="123"/>
      <c r="BN143" s="123"/>
      <c r="BO143" s="123"/>
      <c r="BP143" s="123"/>
      <c r="BQ143" s="123"/>
      <c r="BR143" s="123"/>
      <c r="BS143" s="123"/>
      <c r="BT143" s="123"/>
      <c r="BU143" s="123"/>
      <c r="BV143" s="123"/>
      <c r="BW143" s="123"/>
      <c r="BX143" s="123"/>
      <c r="BY143" s="123"/>
      <c r="BZ143" s="123"/>
      <c r="CA143" s="123"/>
      <c r="CB143" s="123"/>
      <c r="CC143" s="123"/>
      <c r="CD143" s="123"/>
      <c r="CE143" s="123"/>
      <c r="CF143" s="123"/>
      <c r="CG143" s="123"/>
      <c r="CH143" s="123"/>
      <c r="CI143" s="123"/>
      <c r="CJ143" s="123"/>
      <c r="CK143" s="123"/>
    </row>
    <row r="144" spans="1:89" s="101" customFormat="1" x14ac:dyDescent="0.25">
      <c r="A144" s="104"/>
      <c r="B144" s="104"/>
      <c r="C144" s="117"/>
      <c r="D144" s="102"/>
      <c r="E144" s="102"/>
      <c r="F144" s="102"/>
      <c r="G144" s="102"/>
      <c r="H144" s="102"/>
      <c r="I144" s="102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3"/>
      <c r="AE144" s="123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123"/>
      <c r="AP144" s="123"/>
      <c r="AQ144" s="123"/>
      <c r="AR144" s="123"/>
      <c r="AS144" s="123"/>
      <c r="AT144" s="123"/>
      <c r="AU144" s="123"/>
      <c r="AV144" s="123"/>
      <c r="AW144" s="123"/>
      <c r="AX144" s="123"/>
      <c r="AY144" s="123"/>
      <c r="AZ144" s="123"/>
      <c r="BA144" s="123"/>
      <c r="BB144" s="123"/>
      <c r="BC144" s="123"/>
      <c r="BD144" s="123"/>
      <c r="BE144" s="123"/>
      <c r="BF144" s="123"/>
      <c r="BG144" s="123"/>
      <c r="BH144" s="123"/>
      <c r="BI144" s="123"/>
      <c r="BJ144" s="123"/>
      <c r="BK144" s="123"/>
      <c r="BL144" s="123"/>
      <c r="BM144" s="123"/>
      <c r="BN144" s="123"/>
      <c r="BO144" s="123"/>
      <c r="BP144" s="123"/>
      <c r="BQ144" s="123"/>
      <c r="BR144" s="123"/>
      <c r="BS144" s="123"/>
      <c r="BT144" s="123"/>
      <c r="BU144" s="123"/>
      <c r="BV144" s="123"/>
      <c r="BW144" s="123"/>
      <c r="BX144" s="123"/>
      <c r="BY144" s="123"/>
      <c r="BZ144" s="123"/>
      <c r="CA144" s="123"/>
      <c r="CB144" s="123"/>
      <c r="CC144" s="123"/>
      <c r="CD144" s="123"/>
      <c r="CE144" s="123"/>
      <c r="CF144" s="123"/>
      <c r="CG144" s="123"/>
      <c r="CH144" s="123"/>
      <c r="CI144" s="123"/>
      <c r="CJ144" s="123"/>
      <c r="CK144" s="123"/>
    </row>
    <row r="145" spans="1:89" s="101" customFormat="1" x14ac:dyDescent="0.25">
      <c r="A145" s="104"/>
      <c r="B145" s="104"/>
      <c r="C145" s="117"/>
      <c r="D145" s="102"/>
      <c r="E145" s="102"/>
      <c r="F145" s="102"/>
      <c r="G145" s="102"/>
      <c r="H145" s="102"/>
      <c r="I145" s="102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123"/>
      <c r="AP145" s="123"/>
      <c r="AQ145" s="123"/>
      <c r="AR145" s="123"/>
      <c r="AS145" s="123"/>
      <c r="AT145" s="123"/>
      <c r="AU145" s="123"/>
      <c r="AV145" s="123"/>
      <c r="AW145" s="123"/>
      <c r="AX145" s="123"/>
      <c r="AY145" s="123"/>
      <c r="AZ145" s="123"/>
      <c r="BA145" s="123"/>
      <c r="BB145" s="123"/>
      <c r="BC145" s="123"/>
      <c r="BD145" s="123"/>
      <c r="BE145" s="123"/>
      <c r="BF145" s="123"/>
      <c r="BG145" s="123"/>
      <c r="BH145" s="123"/>
      <c r="BI145" s="123"/>
      <c r="BJ145" s="123"/>
      <c r="BK145" s="123"/>
      <c r="BL145" s="123"/>
      <c r="BM145" s="123"/>
      <c r="BN145" s="123"/>
      <c r="BO145" s="123"/>
      <c r="BP145" s="123"/>
      <c r="BQ145" s="123"/>
      <c r="BR145" s="123"/>
      <c r="BS145" s="123"/>
      <c r="BT145" s="123"/>
      <c r="BU145" s="123"/>
      <c r="BV145" s="123"/>
      <c r="BW145" s="123"/>
      <c r="BX145" s="123"/>
      <c r="BY145" s="123"/>
      <c r="BZ145" s="123"/>
      <c r="CA145" s="123"/>
      <c r="CB145" s="123"/>
      <c r="CC145" s="123"/>
      <c r="CD145" s="123"/>
      <c r="CE145" s="123"/>
      <c r="CF145" s="123"/>
      <c r="CG145" s="123"/>
      <c r="CH145" s="123"/>
      <c r="CI145" s="123"/>
      <c r="CJ145" s="123"/>
      <c r="CK145" s="123"/>
    </row>
    <row r="146" spans="1:89" s="101" customFormat="1" x14ac:dyDescent="0.25">
      <c r="A146" s="104"/>
      <c r="B146" s="104"/>
      <c r="C146" s="117"/>
      <c r="D146" s="102"/>
      <c r="E146" s="102"/>
      <c r="F146" s="102"/>
      <c r="G146" s="102"/>
      <c r="H146" s="102"/>
      <c r="I146" s="102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123"/>
      <c r="AP146" s="123"/>
      <c r="AQ146" s="123"/>
      <c r="AR146" s="123"/>
      <c r="AS146" s="123"/>
      <c r="AT146" s="123"/>
      <c r="AU146" s="123"/>
      <c r="AV146" s="123"/>
      <c r="AW146" s="123"/>
      <c r="AX146" s="123"/>
      <c r="AY146" s="123"/>
      <c r="AZ146" s="123"/>
      <c r="BA146" s="123"/>
      <c r="BB146" s="123"/>
      <c r="BC146" s="123"/>
      <c r="BD146" s="123"/>
      <c r="BE146" s="123"/>
      <c r="BF146" s="123"/>
      <c r="BG146" s="123"/>
      <c r="BH146" s="123"/>
      <c r="BI146" s="123"/>
      <c r="BJ146" s="123"/>
      <c r="BK146" s="123"/>
      <c r="BL146" s="123"/>
      <c r="BM146" s="123"/>
      <c r="BN146" s="123"/>
      <c r="BO146" s="123"/>
      <c r="BP146" s="123"/>
      <c r="BQ146" s="123"/>
      <c r="BR146" s="123"/>
      <c r="BS146" s="123"/>
      <c r="BT146" s="123"/>
      <c r="BU146" s="123"/>
      <c r="BV146" s="123"/>
      <c r="BW146" s="123"/>
      <c r="BX146" s="123"/>
      <c r="BY146" s="123"/>
      <c r="BZ146" s="123"/>
      <c r="CA146" s="123"/>
      <c r="CB146" s="123"/>
      <c r="CC146" s="123"/>
      <c r="CD146" s="123"/>
      <c r="CE146" s="123"/>
      <c r="CF146" s="123"/>
      <c r="CG146" s="123"/>
      <c r="CH146" s="123"/>
      <c r="CI146" s="123"/>
      <c r="CJ146" s="123"/>
      <c r="CK146" s="123"/>
    </row>
    <row r="147" spans="1:89" s="101" customFormat="1" x14ac:dyDescent="0.25">
      <c r="A147" s="18"/>
      <c r="B147" s="18"/>
      <c r="C147" s="117"/>
      <c r="D147" s="100"/>
      <c r="E147" s="100"/>
      <c r="F147" s="100"/>
      <c r="G147" s="100"/>
      <c r="H147" s="100"/>
      <c r="I147" s="102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  <c r="AC147" s="123"/>
      <c r="AD147" s="123"/>
      <c r="AE147" s="123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123"/>
      <c r="AP147" s="123"/>
      <c r="AQ147" s="123"/>
      <c r="AR147" s="123"/>
      <c r="AS147" s="123"/>
      <c r="AT147" s="123"/>
      <c r="AU147" s="123"/>
      <c r="AV147" s="123"/>
      <c r="AW147" s="123"/>
      <c r="AX147" s="123"/>
      <c r="AY147" s="123"/>
      <c r="AZ147" s="123"/>
      <c r="BA147" s="123"/>
      <c r="BB147" s="123"/>
      <c r="BC147" s="123"/>
      <c r="BD147" s="123"/>
      <c r="BE147" s="123"/>
      <c r="BF147" s="123"/>
      <c r="BG147" s="123"/>
      <c r="BH147" s="123"/>
      <c r="BI147" s="123"/>
      <c r="BJ147" s="123"/>
      <c r="BK147" s="123"/>
      <c r="BL147" s="123"/>
      <c r="BM147" s="123"/>
      <c r="BN147" s="123"/>
      <c r="BO147" s="123"/>
      <c r="BP147" s="123"/>
      <c r="BQ147" s="123"/>
      <c r="BR147" s="123"/>
      <c r="BS147" s="123"/>
      <c r="BT147" s="123"/>
      <c r="BU147" s="123"/>
      <c r="BV147" s="123"/>
      <c r="BW147" s="123"/>
      <c r="BX147" s="123"/>
      <c r="BY147" s="123"/>
      <c r="BZ147" s="123"/>
      <c r="CA147" s="123"/>
      <c r="CB147" s="123"/>
      <c r="CC147" s="123"/>
      <c r="CD147" s="123"/>
      <c r="CE147" s="123"/>
      <c r="CF147" s="123"/>
      <c r="CG147" s="123"/>
      <c r="CH147" s="123"/>
      <c r="CI147" s="123"/>
      <c r="CJ147" s="123"/>
      <c r="CK147" s="123"/>
    </row>
    <row r="148" spans="1:89" s="101" customFormat="1" x14ac:dyDescent="0.25">
      <c r="A148" s="18"/>
      <c r="B148" s="18"/>
      <c r="C148" s="117"/>
      <c r="D148" s="100"/>
      <c r="E148" s="100"/>
      <c r="F148" s="100"/>
      <c r="G148" s="100"/>
      <c r="H148" s="100"/>
      <c r="I148" s="102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123"/>
      <c r="AE148" s="123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123"/>
      <c r="AP148" s="123"/>
      <c r="AQ148" s="123"/>
      <c r="AR148" s="123"/>
      <c r="AS148" s="123"/>
      <c r="AT148" s="123"/>
      <c r="AU148" s="123"/>
      <c r="AV148" s="123"/>
      <c r="AW148" s="123"/>
      <c r="AX148" s="123"/>
      <c r="AY148" s="123"/>
      <c r="AZ148" s="123"/>
      <c r="BA148" s="123"/>
      <c r="BB148" s="123"/>
      <c r="BC148" s="123"/>
      <c r="BD148" s="123"/>
      <c r="BE148" s="123"/>
      <c r="BF148" s="123"/>
      <c r="BG148" s="123"/>
      <c r="BH148" s="123"/>
      <c r="BI148" s="123"/>
      <c r="BJ148" s="123"/>
      <c r="BK148" s="123"/>
      <c r="BL148" s="123"/>
      <c r="BM148" s="123"/>
      <c r="BN148" s="123"/>
      <c r="BO148" s="123"/>
      <c r="BP148" s="123"/>
      <c r="BQ148" s="123"/>
      <c r="BR148" s="123"/>
      <c r="BS148" s="123"/>
      <c r="BT148" s="123"/>
      <c r="BU148" s="123"/>
      <c r="BV148" s="123"/>
      <c r="BW148" s="123"/>
      <c r="BX148" s="123"/>
      <c r="BY148" s="123"/>
      <c r="BZ148" s="123"/>
      <c r="CA148" s="123"/>
      <c r="CB148" s="123"/>
      <c r="CC148" s="123"/>
      <c r="CD148" s="123"/>
      <c r="CE148" s="123"/>
      <c r="CF148" s="123"/>
      <c r="CG148" s="123"/>
      <c r="CH148" s="123"/>
      <c r="CI148" s="123"/>
      <c r="CJ148" s="123"/>
      <c r="CK148" s="123"/>
    </row>
  </sheetData>
  <mergeCells count="1">
    <mergeCell ref="D1:H1"/>
  </mergeCells>
  <pageMargins left="0.15748031496062992" right="0.15748031496062992" top="0.19685039370078741" bottom="0.31496062992125984" header="0.15748031496062992" footer="7.874015748031496E-2"/>
  <pageSetup paperSize="9" scale="53" orientation="landscape" r:id="rId1"/>
  <headerFooter>
    <oddFooter>&amp;L&amp;D&amp;C&amp;P/&amp;N&amp;R&amp;F-&amp;A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160</vt:i4>
      </vt:variant>
    </vt:vector>
  </HeadingPairs>
  <TitlesOfParts>
    <vt:vector size="174" baseType="lpstr">
      <vt:lpstr>Read Me AppMgt</vt:lpstr>
      <vt:lpstr>Parameters</vt:lpstr>
      <vt:lpstr>LocalLists</vt:lpstr>
      <vt:lpstr>KBC Group_PL</vt:lpstr>
      <vt:lpstr>BU BELGIUM</vt:lpstr>
      <vt:lpstr>BU CZECH REP</vt:lpstr>
      <vt:lpstr>BU INTERNATIONAL MARKETS</vt:lpstr>
      <vt:lpstr>HUNGARY</vt:lpstr>
      <vt:lpstr>SLOVAKIA</vt:lpstr>
      <vt:lpstr>BULGARIA</vt:lpstr>
      <vt:lpstr>IRELAND</vt:lpstr>
      <vt:lpstr>GROUP CENTRE</vt:lpstr>
      <vt:lpstr>RISK Management</vt:lpstr>
      <vt:lpstr>Sheet1</vt:lpstr>
      <vt:lpstr>Account_I</vt:lpstr>
      <vt:lpstr>Account_P</vt:lpstr>
      <vt:lpstr>Account_T</vt:lpstr>
      <vt:lpstr>AccountExt_V</vt:lpstr>
      <vt:lpstr>Actuality_APC_P</vt:lpstr>
      <vt:lpstr>Actuality_I</vt:lpstr>
      <vt:lpstr>Actuality_P</vt:lpstr>
      <vt:lpstr>Actuality_T</vt:lpstr>
      <vt:lpstr>ActualityExt_V</vt:lpstr>
      <vt:lpstr>ActualityPrev_P</vt:lpstr>
      <vt:lpstr>APC_Cube_P</vt:lpstr>
      <vt:lpstr>APC_Server_P</vt:lpstr>
      <vt:lpstr>attribname_p</vt:lpstr>
      <vt:lpstr>BalansEntity</vt:lpstr>
      <vt:lpstr>BaseCube_I</vt:lpstr>
      <vt:lpstr>BaseCube_P</vt:lpstr>
      <vt:lpstr>BaseCube_T</vt:lpstr>
      <vt:lpstr>BaseCubeExt_P</vt:lpstr>
      <vt:lpstr>BuSelection</vt:lpstr>
      <vt:lpstr>Choice_P</vt:lpstr>
      <vt:lpstr>ClosingVersion_I</vt:lpstr>
      <vt:lpstr>ClosingVersion_P</vt:lpstr>
      <vt:lpstr>ClosingVersion_T</vt:lpstr>
      <vt:lpstr>ClosingVersionExt_V</vt:lpstr>
      <vt:lpstr>Company_I</vt:lpstr>
      <vt:lpstr>Company_P</vt:lpstr>
      <vt:lpstr>Company_T</vt:lpstr>
      <vt:lpstr>CompanyExt_V</vt:lpstr>
      <vt:lpstr>CompanyGrouping_I</vt:lpstr>
      <vt:lpstr>CompanyGrouping_P</vt:lpstr>
      <vt:lpstr>CompanyGrouping_T</vt:lpstr>
      <vt:lpstr>CompanyGroupingExt_V</vt:lpstr>
      <vt:lpstr>CompanyName_P</vt:lpstr>
      <vt:lpstr>CompanyName_T</vt:lpstr>
      <vt:lpstr>CompanySelection</vt:lpstr>
      <vt:lpstr>CompGroup_GRS</vt:lpstr>
      <vt:lpstr>ConsolidationPerspective_I</vt:lpstr>
      <vt:lpstr>ConsolidationPerspective_P</vt:lpstr>
      <vt:lpstr>ConsolidationPerspective_T</vt:lpstr>
      <vt:lpstr>ConsolidationPerspectiveExt_V</vt:lpstr>
      <vt:lpstr>ContributionVersion_I</vt:lpstr>
      <vt:lpstr>ContributionVersion_P</vt:lpstr>
      <vt:lpstr>ContributionVersion_T</vt:lpstr>
      <vt:lpstr>ContributionVersionExt_V</vt:lpstr>
      <vt:lpstr>CounterCompany_I</vt:lpstr>
      <vt:lpstr>CounterCompany_P</vt:lpstr>
      <vt:lpstr>CounterCompany_T</vt:lpstr>
      <vt:lpstr>CounterCompanyExt_V</vt:lpstr>
      <vt:lpstr>CounterDimension_I</vt:lpstr>
      <vt:lpstr>CounterDimension_P</vt:lpstr>
      <vt:lpstr>CounterDimension_T</vt:lpstr>
      <vt:lpstr>CounterDimensionExt_V</vt:lpstr>
      <vt:lpstr>Cube_P</vt:lpstr>
      <vt:lpstr>CubeAct_P</vt:lpstr>
      <vt:lpstr>CubePrev_P</vt:lpstr>
      <vt:lpstr>Currencies_UserForm_List</vt:lpstr>
      <vt:lpstr>Currency_I</vt:lpstr>
      <vt:lpstr>Currency_P</vt:lpstr>
      <vt:lpstr>Currency_T</vt:lpstr>
      <vt:lpstr>CurrencyAndUnit_I</vt:lpstr>
      <vt:lpstr>CurrencyAndUnit_P</vt:lpstr>
      <vt:lpstr>CurrencyAndUnit_T</vt:lpstr>
      <vt:lpstr>CurrencyExt_V</vt:lpstr>
      <vt:lpstr>CurrencyInput_P</vt:lpstr>
      <vt:lpstr>Dim1_I</vt:lpstr>
      <vt:lpstr>Dim1_P</vt:lpstr>
      <vt:lpstr>Dim1_T</vt:lpstr>
      <vt:lpstr>Dim1Ext_V</vt:lpstr>
      <vt:lpstr>Dim2_I</vt:lpstr>
      <vt:lpstr>Dim2_P</vt:lpstr>
      <vt:lpstr>Dim2_T</vt:lpstr>
      <vt:lpstr>Dim2Ext_V</vt:lpstr>
      <vt:lpstr>Dim3_I</vt:lpstr>
      <vt:lpstr>Dim3_P</vt:lpstr>
      <vt:lpstr>Dim3_T</vt:lpstr>
      <vt:lpstr>Dim3Ext_V</vt:lpstr>
      <vt:lpstr>Dim4_I</vt:lpstr>
      <vt:lpstr>Dim4_P</vt:lpstr>
      <vt:lpstr>Dim4_T</vt:lpstr>
      <vt:lpstr>Dim4Ext_V</vt:lpstr>
      <vt:lpstr>EntitySelection</vt:lpstr>
      <vt:lpstr>Filler1_I</vt:lpstr>
      <vt:lpstr>Filler1_P</vt:lpstr>
      <vt:lpstr>Filler1_T</vt:lpstr>
      <vt:lpstr>Filler1Ext_V</vt:lpstr>
      <vt:lpstr>Filler2_I</vt:lpstr>
      <vt:lpstr>Filler2_P</vt:lpstr>
      <vt:lpstr>Filler2_T</vt:lpstr>
      <vt:lpstr>Filler2Ext_V</vt:lpstr>
      <vt:lpstr>Filler3_I</vt:lpstr>
      <vt:lpstr>Filler3_P</vt:lpstr>
      <vt:lpstr>Filler3_T</vt:lpstr>
      <vt:lpstr>Filler3Ext_V</vt:lpstr>
      <vt:lpstr>FrozenCubeInd_I</vt:lpstr>
      <vt:lpstr>FrozenCubeInd_P</vt:lpstr>
      <vt:lpstr>FrozenCubeInd_T</vt:lpstr>
      <vt:lpstr>JournalNumber_I</vt:lpstr>
      <vt:lpstr>JournalNumber_P</vt:lpstr>
      <vt:lpstr>JournalNumber_T</vt:lpstr>
      <vt:lpstr>JournalNumberExt_V</vt:lpstr>
      <vt:lpstr>LijstUnderlying</vt:lpstr>
      <vt:lpstr>LocalCurrency_P</vt:lpstr>
      <vt:lpstr>LocalCurrency_T</vt:lpstr>
      <vt:lpstr>Measure_I</vt:lpstr>
      <vt:lpstr>Measure_P</vt:lpstr>
      <vt:lpstr>Measure_T</vt:lpstr>
      <vt:lpstr>MeasureExt_V</vt:lpstr>
      <vt:lpstr>OriginCompany_I</vt:lpstr>
      <vt:lpstr>OriginCompany_P</vt:lpstr>
      <vt:lpstr>OriginCompany_T</vt:lpstr>
      <vt:lpstr>OriginCompanyExt_V</vt:lpstr>
      <vt:lpstr>Period_P</vt:lpstr>
      <vt:lpstr>PeriodDD_I</vt:lpstr>
      <vt:lpstr>PeriodDD_P</vt:lpstr>
      <vt:lpstr>PeriodScope_I</vt:lpstr>
      <vt:lpstr>PeriodScope_P</vt:lpstr>
      <vt:lpstr>PeriodScope_T</vt:lpstr>
      <vt:lpstr>'BU BELGIUM'!Print_Area</vt:lpstr>
      <vt:lpstr>'BU CZECH REP'!Print_Area</vt:lpstr>
      <vt:lpstr>'BU INTERNATIONAL MARKETS'!Print_Area</vt:lpstr>
      <vt:lpstr>BULGARIA!Print_Area</vt:lpstr>
      <vt:lpstr>'GROUP CENTRE'!Print_Area</vt:lpstr>
      <vt:lpstr>HUNGARY!Print_Area</vt:lpstr>
      <vt:lpstr>IRELAND!Print_Area</vt:lpstr>
      <vt:lpstr>SLOVAKIA!Print_Area</vt:lpstr>
      <vt:lpstr>'BU BELGIUM'!Print_Titles</vt:lpstr>
      <vt:lpstr>'BU CZECH REP'!Print_Titles</vt:lpstr>
      <vt:lpstr>'BU INTERNATIONAL MARKETS'!Print_Titles</vt:lpstr>
      <vt:lpstr>BULGARIA!Print_Titles</vt:lpstr>
      <vt:lpstr>'GROUP CENTRE'!Print_Titles</vt:lpstr>
      <vt:lpstr>HUNGARY!Print_Titles</vt:lpstr>
      <vt:lpstr>IRELAND!Print_Titles</vt:lpstr>
      <vt:lpstr>SLOVAKIA!Print_Titles</vt:lpstr>
      <vt:lpstr>QESRun_P</vt:lpstr>
      <vt:lpstr>QESRunInput_P</vt:lpstr>
      <vt:lpstr>QESRunPrev_P</vt:lpstr>
      <vt:lpstr>QESRunPrevInput_P</vt:lpstr>
      <vt:lpstr>Quarter_P</vt:lpstr>
      <vt:lpstr>QuarterPrev_P</vt:lpstr>
      <vt:lpstr>ReportVersion_P</vt:lpstr>
      <vt:lpstr>scenario</vt:lpstr>
      <vt:lpstr>Server_I</vt:lpstr>
      <vt:lpstr>Server_P</vt:lpstr>
      <vt:lpstr>Server_T</vt:lpstr>
      <vt:lpstr>ServerCube</vt:lpstr>
      <vt:lpstr>SubgroupSelection</vt:lpstr>
      <vt:lpstr>TM1User_P</vt:lpstr>
      <vt:lpstr>TransactionCurrency_I</vt:lpstr>
      <vt:lpstr>TransactionCurrency_P</vt:lpstr>
      <vt:lpstr>TransactionCurrency_T</vt:lpstr>
      <vt:lpstr>TransactionCurrencyExt_V</vt:lpstr>
      <vt:lpstr>TrueFalse_List</vt:lpstr>
      <vt:lpstr>UnitNumber_I</vt:lpstr>
      <vt:lpstr>UnitNumber_P</vt:lpstr>
      <vt:lpstr>UnitNumber_T</vt:lpstr>
      <vt:lpstr>UnitText_I</vt:lpstr>
      <vt:lpstr>UnitText_P</vt:lpstr>
      <vt:lpstr>UnitText_T</vt:lpstr>
      <vt:lpstr>Version_P</vt:lpstr>
      <vt:lpstr>VersionPrev_P</vt:lpstr>
    </vt:vector>
  </TitlesOfParts>
  <Company>KBC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Luyten</dc:creator>
  <cp:lastModifiedBy>Dominique Agneesens</cp:lastModifiedBy>
  <cp:lastPrinted>2015-01-06T11:19:00Z</cp:lastPrinted>
  <dcterms:created xsi:type="dcterms:W3CDTF">2012-01-19T12:57:14Z</dcterms:created>
  <dcterms:modified xsi:type="dcterms:W3CDTF">2017-08-11T12:31:47Z</dcterms:modified>
</cp:coreProperties>
</file>